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780" windowHeight="11760" tabRatio="301"/>
  </bookViews>
  <sheets>
    <sheet name="Dotations 2017" sheetId="9" r:id="rId1"/>
  </sheets>
  <definedNames>
    <definedName name="_xlnm._FilterDatabase" localSheetId="0" hidden="1">'Dotations 2017'!$A$8:$T$61</definedName>
  </definedNames>
  <calcPr calcId="145621"/>
</workbook>
</file>

<file path=xl/calcChain.xml><?xml version="1.0" encoding="utf-8"?>
<calcChain xmlns="http://schemas.openxmlformats.org/spreadsheetml/2006/main">
  <c r="G60" i="9" l="1"/>
  <c r="H60" i="9"/>
  <c r="I60" i="9"/>
  <c r="J60" i="9"/>
  <c r="K60" i="9"/>
  <c r="L60" i="9"/>
  <c r="M60" i="9"/>
  <c r="N60" i="9"/>
  <c r="O60" i="9"/>
  <c r="Q60" i="9"/>
  <c r="R60" i="9" s="1"/>
  <c r="T60" i="9"/>
  <c r="F60" i="9"/>
  <c r="P32" i="9" l="1"/>
  <c r="P21" i="9"/>
  <c r="P35" i="9"/>
  <c r="P45" i="9"/>
  <c r="P58" i="9"/>
  <c r="R58" i="9" s="1"/>
  <c r="S58" i="9" s="1"/>
  <c r="P49" i="9"/>
  <c r="R49" i="9" s="1"/>
  <c r="S49" i="9" s="1"/>
  <c r="P16" i="9"/>
  <c r="R16" i="9" s="1"/>
  <c r="S16" i="9" s="1"/>
  <c r="P40" i="9"/>
  <c r="R40" i="9" s="1"/>
  <c r="S40" i="9" s="1"/>
  <c r="P9" i="9"/>
  <c r="R9" i="9" s="1"/>
  <c r="S9" i="9" s="1"/>
  <c r="P34" i="9"/>
  <c r="R34" i="9" s="1"/>
  <c r="S34" i="9" s="1"/>
  <c r="P55" i="9"/>
  <c r="P52" i="9"/>
  <c r="R52" i="9" s="1"/>
  <c r="S52" i="9" s="1"/>
  <c r="P57" i="9"/>
  <c r="R57" i="9" s="1"/>
  <c r="S57" i="9" s="1"/>
  <c r="P25" i="9"/>
  <c r="R25" i="9" s="1"/>
  <c r="S25" i="9" s="1"/>
  <c r="P11" i="9"/>
  <c r="R11" i="9" s="1"/>
  <c r="S11" i="9" s="1"/>
  <c r="P28" i="9"/>
  <c r="R28" i="9" s="1"/>
  <c r="S28" i="9" s="1"/>
  <c r="P13" i="9"/>
  <c r="R13" i="9" s="1"/>
  <c r="S13" i="9" s="1"/>
  <c r="P37" i="9"/>
  <c r="R37" i="9" s="1"/>
  <c r="S37" i="9" s="1"/>
  <c r="P47" i="9"/>
  <c r="P53" i="9"/>
  <c r="R53" i="9" s="1"/>
  <c r="S53" i="9" s="1"/>
  <c r="P43" i="9"/>
  <c r="R43" i="9" s="1"/>
  <c r="S43" i="9" s="1"/>
  <c r="R45" i="9"/>
  <c r="S45" i="9" s="1"/>
  <c r="R55" i="9"/>
  <c r="S55" i="9" s="1"/>
  <c r="R21" i="9"/>
  <c r="S21" i="9" s="1"/>
  <c r="R35" i="9"/>
  <c r="S35" i="9" s="1"/>
  <c r="R32" i="9"/>
  <c r="S32" i="9" s="1"/>
  <c r="R47" i="9"/>
  <c r="S47" i="9" s="1"/>
  <c r="P30" i="9"/>
  <c r="R30" i="9" s="1"/>
  <c r="S30" i="9" s="1"/>
  <c r="P19" i="9"/>
  <c r="R19" i="9" s="1"/>
  <c r="S19" i="9" s="1"/>
  <c r="P14" i="9"/>
  <c r="R14" i="9" s="1"/>
  <c r="S14" i="9" s="1"/>
  <c r="P24" i="9"/>
  <c r="R24" i="9" s="1"/>
  <c r="S24" i="9" s="1"/>
  <c r="P44" i="9"/>
  <c r="R44" i="9" s="1"/>
  <c r="S44" i="9" s="1"/>
  <c r="P46" i="9"/>
  <c r="R46" i="9" s="1"/>
  <c r="S46" i="9" s="1"/>
  <c r="P54" i="9"/>
  <c r="R54" i="9" s="1"/>
  <c r="S54" i="9" s="1"/>
  <c r="P56" i="9"/>
  <c r="R56" i="9" s="1"/>
  <c r="S56" i="9" s="1"/>
  <c r="P17" i="9"/>
  <c r="R17" i="9" s="1"/>
  <c r="S17" i="9" s="1"/>
  <c r="P22" i="9"/>
  <c r="R22" i="9" s="1"/>
  <c r="S22" i="9" s="1"/>
  <c r="P18" i="9"/>
  <c r="R18" i="9" s="1"/>
  <c r="S18" i="9" s="1"/>
  <c r="P50" i="9"/>
  <c r="R50" i="9" s="1"/>
  <c r="S50" i="9" s="1"/>
  <c r="P48" i="9"/>
  <c r="R48" i="9" s="1"/>
  <c r="S48" i="9" s="1"/>
  <c r="P27" i="9"/>
  <c r="R27" i="9" s="1"/>
  <c r="S27" i="9" s="1"/>
  <c r="P29" i="9"/>
  <c r="R29" i="9" s="1"/>
  <c r="S29" i="9" s="1"/>
  <c r="P10" i="9"/>
  <c r="R10" i="9" s="1"/>
  <c r="S10" i="9" s="1"/>
  <c r="P12" i="9"/>
  <c r="R12" i="9" s="1"/>
  <c r="S12" i="9" s="1"/>
  <c r="P36" i="9"/>
  <c r="R36" i="9" s="1"/>
  <c r="S36" i="9" s="1"/>
  <c r="P26" i="9"/>
  <c r="R26" i="9" s="1"/>
  <c r="S26" i="9" s="1"/>
  <c r="P41" i="9"/>
  <c r="R41" i="9" s="1"/>
  <c r="S41" i="9" s="1"/>
  <c r="P59" i="9"/>
  <c r="R59" i="9" s="1"/>
  <c r="S59" i="9" s="1"/>
  <c r="P38" i="9"/>
  <c r="R38" i="9" s="1"/>
  <c r="P42" i="9"/>
  <c r="R42" i="9" s="1"/>
  <c r="S42" i="9" s="1"/>
  <c r="P23" i="9"/>
  <c r="R23" i="9" s="1"/>
  <c r="S23" i="9" s="1"/>
  <c r="P51" i="9"/>
  <c r="R51" i="9" s="1"/>
  <c r="S51" i="9" s="1"/>
  <c r="P33" i="9"/>
  <c r="R33" i="9" s="1"/>
  <c r="S33" i="9" s="1"/>
  <c r="P39" i="9"/>
  <c r="R39" i="9" s="1"/>
  <c r="S39" i="9" s="1"/>
  <c r="P15" i="9"/>
  <c r="R15" i="9" s="1"/>
  <c r="S15" i="9" s="1"/>
  <c r="P20" i="9"/>
  <c r="P31" i="9"/>
  <c r="R31" i="9" s="1"/>
  <c r="S31" i="9" s="1"/>
  <c r="P60" i="9" l="1"/>
  <c r="R20" i="9"/>
  <c r="S20" i="9" s="1"/>
  <c r="S38" i="9" l="1"/>
  <c r="S60" i="9" s="1"/>
</calcChain>
</file>

<file path=xl/sharedStrings.xml><?xml version="1.0" encoding="utf-8"?>
<sst xmlns="http://schemas.openxmlformats.org/spreadsheetml/2006/main" count="236" uniqueCount="154">
  <si>
    <t>Catégorie</t>
  </si>
  <si>
    <t>Région</t>
  </si>
  <si>
    <t>670000033</t>
  </si>
  <si>
    <t>CLCC</t>
  </si>
  <si>
    <t>CH</t>
  </si>
  <si>
    <t>670780055</t>
  </si>
  <si>
    <t>HOPITAUX UNIVERSITAIRES DE STRASBOURG</t>
  </si>
  <si>
    <t>330000662</t>
  </si>
  <si>
    <t>330781196</t>
  </si>
  <si>
    <t>630000479</t>
  </si>
  <si>
    <t>630780989</t>
  </si>
  <si>
    <t>CHU DE CLERMONT-FERRAND</t>
  </si>
  <si>
    <t>140000555</t>
  </si>
  <si>
    <t>CENTRE FRANCOIS BACLESSE - CAEN</t>
  </si>
  <si>
    <t>210780581</t>
  </si>
  <si>
    <t>Bretagne</t>
  </si>
  <si>
    <t>290000017</t>
  </si>
  <si>
    <t>350005179</t>
  </si>
  <si>
    <t>CHU DE RENNES</t>
  </si>
  <si>
    <t>510000029</t>
  </si>
  <si>
    <t>510000516</t>
  </si>
  <si>
    <t>250000015</t>
  </si>
  <si>
    <t>970100228</t>
  </si>
  <si>
    <t>760000166</t>
  </si>
  <si>
    <t>760780239</t>
  </si>
  <si>
    <t>Ile-de-France</t>
  </si>
  <si>
    <t>750000523</t>
  </si>
  <si>
    <t>GROUPE HOSPITALIER PARIS SAINT-JOSEPH</t>
  </si>
  <si>
    <t>750140014</t>
  </si>
  <si>
    <t>CH SAINTE-ANNE</t>
  </si>
  <si>
    <t>750150104</t>
  </si>
  <si>
    <t>INSTITUT MUTUALISTE MONTSOURIS</t>
  </si>
  <si>
    <t>750160012</t>
  </si>
  <si>
    <t>INSTITUT CURIE</t>
  </si>
  <si>
    <t>750712184</t>
  </si>
  <si>
    <t>AP-HP</t>
  </si>
  <si>
    <t>920000650</t>
  </si>
  <si>
    <t>HOPITAL FOCH</t>
  </si>
  <si>
    <t>920000684</t>
  </si>
  <si>
    <t>CENTRE CHIRURGICAL MARIE LANNELONGUE</t>
  </si>
  <si>
    <t>940000664</t>
  </si>
  <si>
    <t>940110018</t>
  </si>
  <si>
    <t>CH INTERCOMMUNAL DE CRETEIL</t>
  </si>
  <si>
    <t>300780038</t>
  </si>
  <si>
    <t>340000207</t>
  </si>
  <si>
    <t>340780477</t>
  </si>
  <si>
    <t>660780180</t>
  </si>
  <si>
    <t>870000015</t>
  </si>
  <si>
    <t>CHU DE LIMOGES</t>
  </si>
  <si>
    <t>540001286</t>
  </si>
  <si>
    <t>CHU DE NANCY</t>
  </si>
  <si>
    <t>970211207</t>
  </si>
  <si>
    <t>CHU DE MARTINIQUE</t>
  </si>
  <si>
    <t>310781406</t>
  </si>
  <si>
    <t>590780193</t>
  </si>
  <si>
    <t>970408589</t>
  </si>
  <si>
    <t>440000289</t>
  </si>
  <si>
    <t>CHU DE NANTES</t>
  </si>
  <si>
    <t>490000031</t>
  </si>
  <si>
    <t>CHU D'ANGERS</t>
  </si>
  <si>
    <t>490000155</t>
  </si>
  <si>
    <t>800000044</t>
  </si>
  <si>
    <t>060000528</t>
  </si>
  <si>
    <t>060785011</t>
  </si>
  <si>
    <t>CHU DE NICE</t>
  </si>
  <si>
    <t>130001647</t>
  </si>
  <si>
    <t>130786049</t>
  </si>
  <si>
    <t>380780080</t>
  </si>
  <si>
    <t>420784878</t>
  </si>
  <si>
    <t>690000880</t>
  </si>
  <si>
    <t>690781810</t>
  </si>
  <si>
    <t>HOSPICES CIVILS DE LYON</t>
  </si>
  <si>
    <t>SSA</t>
  </si>
  <si>
    <t>750810814</t>
  </si>
  <si>
    <t>SERVICE DE SANTE DES ARMEES</t>
  </si>
  <si>
    <t>370000481</t>
  </si>
  <si>
    <t>540023264</t>
  </si>
  <si>
    <t>ICM (INSTITUT REGIONAL DU CANCER DE MONTPELLIER)</t>
  </si>
  <si>
    <t>Pays de la Loire</t>
  </si>
  <si>
    <t>Provence-Alpes-Côte-d'Azur</t>
  </si>
  <si>
    <t>Centre Val de Loire</t>
  </si>
  <si>
    <t>zz-La Réunion</t>
  </si>
  <si>
    <t>zz-Martinique</t>
  </si>
  <si>
    <t>zz-Guadeloupe</t>
  </si>
  <si>
    <t>Bourgogne Franche-Comté</t>
  </si>
  <si>
    <t>Normandie</t>
  </si>
  <si>
    <t>Score</t>
  </si>
  <si>
    <t>Certifié (1)/en cours (0)</t>
  </si>
  <si>
    <t>R1
(10%)</t>
  </si>
  <si>
    <t>R2
(10%)</t>
  </si>
  <si>
    <t>P1
(10%)</t>
  </si>
  <si>
    <t>P2
(10%)</t>
  </si>
  <si>
    <t>S1
(10%)</t>
  </si>
  <si>
    <t>S2
(10%)</t>
  </si>
  <si>
    <t>M1
(10%)</t>
  </si>
  <si>
    <t>M2
(10%)</t>
  </si>
  <si>
    <t>C1
(10%)</t>
  </si>
  <si>
    <t>C2
(10%)</t>
  </si>
  <si>
    <t>TOTAL</t>
  </si>
  <si>
    <t>R</t>
  </si>
  <si>
    <t>REQUALIFICATION</t>
  </si>
  <si>
    <t>p</t>
  </si>
  <si>
    <t>PREPARATION</t>
  </si>
  <si>
    <t>S</t>
  </si>
  <si>
    <t>M</t>
  </si>
  <si>
    <t>C</t>
  </si>
  <si>
    <t>CONSERVATION</t>
  </si>
  <si>
    <t>MISE A DISPOSITION</t>
  </si>
  <si>
    <t>STOCKAGE</t>
  </si>
  <si>
    <t>860014208</t>
  </si>
  <si>
    <t>FINESS</t>
  </si>
  <si>
    <t>Raison Sociale</t>
  </si>
  <si>
    <t>Indicateurs d'actvité</t>
  </si>
  <si>
    <t>CHU</t>
  </si>
  <si>
    <t>CHU DE POITIERS</t>
  </si>
  <si>
    <t>CHUU DE BREST</t>
  </si>
  <si>
    <t>CHU DE REIMS</t>
  </si>
  <si>
    <t>CHU DE BORDEAUX</t>
  </si>
  <si>
    <t>CHU DE DIJON</t>
  </si>
  <si>
    <t>CHU DE BESANCON</t>
  </si>
  <si>
    <t>CHU DE TOURS</t>
  </si>
  <si>
    <t>ESPIC</t>
  </si>
  <si>
    <t>CHU DE NIMES</t>
  </si>
  <si>
    <t>CHU DE MONTPELLIER</t>
  </si>
  <si>
    <t>CHU DE TOULOUSE</t>
  </si>
  <si>
    <t>CHU DE LILLE</t>
  </si>
  <si>
    <t>CENTRE PAUL STRAUSS - STRASBOURG</t>
  </si>
  <si>
    <t>GUSTAVE ROUSSY - VILLEJUIF</t>
  </si>
  <si>
    <t>CENTRE HOSPITALIER DE PERPIGNAN</t>
  </si>
  <si>
    <t>CHU D'AMIENS</t>
  </si>
  <si>
    <t>CLCC HENRI BECQUEREL - ROUEN</t>
  </si>
  <si>
    <t>CHU DE ROUEN</t>
  </si>
  <si>
    <t>Occitanie</t>
  </si>
  <si>
    <t>Hauts-de-France</t>
  </si>
  <si>
    <t>Auvergne-Rhône-Alpes</t>
  </si>
  <si>
    <t>Nouvelle Aquitaine</t>
  </si>
  <si>
    <t>Grand Est</t>
  </si>
  <si>
    <t>CHU DE GRENOBLE</t>
  </si>
  <si>
    <t>CHU DE SAINT-ETIENNE</t>
  </si>
  <si>
    <t>CENTRE LEON BERARD - LYON</t>
  </si>
  <si>
    <t>INSTITUT PAOLI CALMETTES - MARSEILLE</t>
  </si>
  <si>
    <t>CENTRE JEAN PERRIN - CLERMONT-FERRAND</t>
  </si>
  <si>
    <t>AP-HM</t>
  </si>
  <si>
    <t>CHU DE LA REUNION</t>
  </si>
  <si>
    <t>CHU DE GUADELOUPE</t>
  </si>
  <si>
    <t>Part Socle (€)</t>
  </si>
  <si>
    <t>Part Activité 2014-2015 (€)</t>
  </si>
  <si>
    <t>Total Délégation 2017 (€)</t>
  </si>
  <si>
    <t>Délégation 2016</t>
  </si>
  <si>
    <t>INSTITUT DE CANCEROLOGIE DE L'OUEST (ICO) PAUL PAPIN - ANGERS</t>
  </si>
  <si>
    <t>CENTRE ANTOINE LACASSAGNE - NICE</t>
  </si>
  <si>
    <t>INSTITUT BERGONIE - BORDEAUX</t>
  </si>
  <si>
    <t>INSTITUT JEAN GODINOT - REIMS</t>
  </si>
  <si>
    <t>INSTITUT DE CANCEROLOGIE DE LORRAINE - NANCY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</si>
</sst>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center"/>
      <protection hidden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3" fontId="4" fillId="0" borderId="4" xfId="0" applyNumberFormat="1" applyFont="1" applyBorder="1" applyAlignment="1">
      <alignment vertical="center"/>
    </xf>
    <xf numFmtId="0" fontId="4" fillId="0" borderId="1" xfId="0" quotePrefix="1" applyFont="1" applyFill="1" applyBorder="1" applyAlignment="1" applyProtection="1">
      <alignment horizontal="left" vertical="center"/>
      <protection hidden="1"/>
    </xf>
    <xf numFmtId="164" fontId="0" fillId="0" borderId="0" xfId="0" applyNumberFormat="1"/>
    <xf numFmtId="3" fontId="4" fillId="0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workbookViewId="0">
      <selection activeCell="R6" sqref="R6"/>
    </sheetView>
  </sheetViews>
  <sheetFormatPr baseColWidth="10" defaultRowHeight="15" x14ac:dyDescent="0.25"/>
  <cols>
    <col min="1" max="1" width="14.85546875" bestFit="1" customWidth="1"/>
    <col min="2" max="2" width="65.28515625" bestFit="1" customWidth="1"/>
    <col min="3" max="3" width="11.42578125" customWidth="1"/>
    <col min="4" max="4" width="33.28515625" customWidth="1"/>
    <col min="5" max="17" width="11.42578125" customWidth="1"/>
    <col min="18" max="18" width="12.85546875" customWidth="1"/>
    <col min="19" max="19" width="13.5703125" customWidth="1"/>
    <col min="21" max="21" width="15.7109375" customWidth="1"/>
  </cols>
  <sheetData>
    <row r="1" spans="1:21" ht="15.75" thickBot="1" x14ac:dyDescent="0.3">
      <c r="A1" s="31" t="s">
        <v>112</v>
      </c>
      <c r="B1" s="32"/>
    </row>
    <row r="2" spans="1:21" x14ac:dyDescent="0.25">
      <c r="A2" s="21" t="s">
        <v>99</v>
      </c>
      <c r="B2" s="18" t="s">
        <v>100</v>
      </c>
    </row>
    <row r="3" spans="1:21" x14ac:dyDescent="0.25">
      <c r="A3" s="22" t="s">
        <v>101</v>
      </c>
      <c r="B3" s="19" t="s">
        <v>102</v>
      </c>
    </row>
    <row r="4" spans="1:21" x14ac:dyDescent="0.25">
      <c r="A4" s="22" t="s">
        <v>103</v>
      </c>
      <c r="B4" s="19" t="s">
        <v>108</v>
      </c>
    </row>
    <row r="5" spans="1:21" x14ac:dyDescent="0.25">
      <c r="A5" s="22" t="s">
        <v>104</v>
      </c>
      <c r="B5" s="19" t="s">
        <v>107</v>
      </c>
    </row>
    <row r="6" spans="1:21" ht="15.75" thickBot="1" x14ac:dyDescent="0.3">
      <c r="A6" s="23" t="s">
        <v>105</v>
      </c>
      <c r="B6" s="20" t="s">
        <v>106</v>
      </c>
    </row>
    <row r="8" spans="1:21" ht="38.25" x14ac:dyDescent="0.25">
      <c r="A8" s="2" t="s">
        <v>110</v>
      </c>
      <c r="B8" s="3" t="s">
        <v>111</v>
      </c>
      <c r="C8" s="2" t="s">
        <v>0</v>
      </c>
      <c r="D8" s="2" t="s">
        <v>1</v>
      </c>
      <c r="E8" s="4" t="s">
        <v>87</v>
      </c>
      <c r="F8" s="7" t="s">
        <v>88</v>
      </c>
      <c r="G8" s="7" t="s">
        <v>89</v>
      </c>
      <c r="H8" s="7" t="s">
        <v>90</v>
      </c>
      <c r="I8" s="7" t="s">
        <v>91</v>
      </c>
      <c r="J8" s="7" t="s">
        <v>92</v>
      </c>
      <c r="K8" s="7" t="s">
        <v>93</v>
      </c>
      <c r="L8" s="7" t="s">
        <v>94</v>
      </c>
      <c r="M8" s="7" t="s">
        <v>95</v>
      </c>
      <c r="N8" s="7" t="s">
        <v>96</v>
      </c>
      <c r="O8" s="7" t="s">
        <v>97</v>
      </c>
      <c r="P8" s="5" t="s">
        <v>86</v>
      </c>
      <c r="Q8" s="5" t="s">
        <v>145</v>
      </c>
      <c r="R8" s="6" t="s">
        <v>146</v>
      </c>
      <c r="S8" s="6" t="s">
        <v>147</v>
      </c>
      <c r="T8" s="7" t="s">
        <v>148</v>
      </c>
    </row>
    <row r="9" spans="1:21" x14ac:dyDescent="0.25">
      <c r="A9" s="8" t="s">
        <v>62</v>
      </c>
      <c r="B9" s="8" t="s">
        <v>150</v>
      </c>
      <c r="C9" s="8" t="s">
        <v>3</v>
      </c>
      <c r="D9" s="8" t="s">
        <v>79</v>
      </c>
      <c r="E9" s="9">
        <v>1</v>
      </c>
      <c r="F9" s="10">
        <v>253</v>
      </c>
      <c r="G9" s="10">
        <v>0</v>
      </c>
      <c r="H9" s="10">
        <v>320</v>
      </c>
      <c r="I9" s="10">
        <v>33</v>
      </c>
      <c r="J9" s="10">
        <v>0</v>
      </c>
      <c r="K9" s="10">
        <v>556</v>
      </c>
      <c r="L9" s="10">
        <v>3</v>
      </c>
      <c r="M9" s="10">
        <v>223</v>
      </c>
      <c r="N9" s="10">
        <v>0</v>
      </c>
      <c r="O9" s="10">
        <v>13501</v>
      </c>
      <c r="P9" s="28">
        <f>((100/$F$60)*F9*0.1)+((100/$G$60)*G9*0.1)+((100/$H$60)*H9*0.1)+((100/$I$60)*I9*0.1)+((100/$J$60)*J9*0.1)+((100/$K$60)*K9*0.1)+((100/$L$60)*L9)*0.1+((100/$M$60)*M9*0.1)+((100/$N$60)*N9*0.1)+((100/$O$60)*O9*0.1)</f>
        <v>5.6807979760168076E-2</v>
      </c>
      <c r="Q9" s="10">
        <v>150000</v>
      </c>
      <c r="R9" s="10">
        <f>$R$60/100*P9</f>
        <v>8435.9168248092465</v>
      </c>
      <c r="S9" s="11">
        <f>Q9+R9</f>
        <v>158435.91682480925</v>
      </c>
      <c r="T9" s="10">
        <v>135070.3778371712</v>
      </c>
      <c r="U9" s="26"/>
    </row>
    <row r="10" spans="1:21" x14ac:dyDescent="0.25">
      <c r="A10" s="8" t="s">
        <v>63</v>
      </c>
      <c r="B10" s="8" t="s">
        <v>64</v>
      </c>
      <c r="C10" s="8" t="s">
        <v>113</v>
      </c>
      <c r="D10" s="8" t="s">
        <v>79</v>
      </c>
      <c r="E10" s="9">
        <v>1</v>
      </c>
      <c r="F10" s="10">
        <v>2052</v>
      </c>
      <c r="G10" s="10">
        <v>244</v>
      </c>
      <c r="H10" s="10">
        <v>2515</v>
      </c>
      <c r="I10" s="10">
        <v>1516</v>
      </c>
      <c r="J10" s="10">
        <v>929</v>
      </c>
      <c r="K10" s="10">
        <v>5089</v>
      </c>
      <c r="L10" s="10">
        <v>24</v>
      </c>
      <c r="M10" s="10">
        <v>1888</v>
      </c>
      <c r="N10" s="10">
        <v>1523</v>
      </c>
      <c r="O10" s="10">
        <v>54070</v>
      </c>
      <c r="P10" s="28">
        <f>((100/$F$60)*F10*0.1)+((100/$G$60)*G10*0.1)+((100/$H$60)*H10*0.1)+((100/$I$60)*I10*0.1)+((100/$J$60)*J10*0.1)+((100/$K$60)*K10*0.1)+((100/$L$60)*L10)*0.1+((100/$M$60)*M10*0.1)+((100/$N$60)*N10*0.1)+((100/$O$60)*O10*0.1)</f>
        <v>0.69446084549228015</v>
      </c>
      <c r="Q10" s="10">
        <v>150000</v>
      </c>
      <c r="R10" s="10">
        <f>$R$60/100*P10</f>
        <v>103126.602202589</v>
      </c>
      <c r="S10" s="11">
        <f>Q10+R10</f>
        <v>253126.60220258898</v>
      </c>
      <c r="T10" s="10">
        <v>270259.64296473679</v>
      </c>
      <c r="U10" s="26"/>
    </row>
    <row r="11" spans="1:21" x14ac:dyDescent="0.25">
      <c r="A11" s="8" t="s">
        <v>65</v>
      </c>
      <c r="B11" s="8" t="s">
        <v>140</v>
      </c>
      <c r="C11" s="8" t="s">
        <v>3</v>
      </c>
      <c r="D11" s="8" t="s">
        <v>79</v>
      </c>
      <c r="E11" s="9">
        <v>1</v>
      </c>
      <c r="F11" s="10">
        <v>4246</v>
      </c>
      <c r="G11" s="10">
        <v>1391</v>
      </c>
      <c r="H11" s="10">
        <v>6398</v>
      </c>
      <c r="I11" s="10">
        <v>5773</v>
      </c>
      <c r="J11" s="10">
        <v>7472</v>
      </c>
      <c r="K11" s="10">
        <v>21346</v>
      </c>
      <c r="L11" s="10">
        <v>1266</v>
      </c>
      <c r="M11" s="10">
        <v>14501</v>
      </c>
      <c r="N11" s="10">
        <v>747</v>
      </c>
      <c r="O11" s="10">
        <v>225689</v>
      </c>
      <c r="P11" s="28">
        <f>((100/$F$60)*F11*0.1)+((100/$G$60)*G11*0.1)+((100/$H$60)*H11*0.1)+((100/$I$60)*I11*0.1)+((100/$J$60)*J11*0.1)+((100/$K$60)*K11*0.1)+((100/$L$60)*L11)*0.1+((100/$M$60)*M11*0.1)+((100/$N$60)*N11*0.1)+((100/$O$60)*O11*0.1)</f>
        <v>3.7191639734616109</v>
      </c>
      <c r="Q11" s="10">
        <v>150000</v>
      </c>
      <c r="R11" s="10">
        <f>$R$60/100*P11</f>
        <v>552291.38706228102</v>
      </c>
      <c r="S11" s="11">
        <f>Q11+R11</f>
        <v>702291.38706228102</v>
      </c>
      <c r="T11" s="10">
        <v>736531.87167308014</v>
      </c>
      <c r="U11" s="26"/>
    </row>
    <row r="12" spans="1:21" x14ac:dyDescent="0.25">
      <c r="A12" s="8" t="s">
        <v>66</v>
      </c>
      <c r="B12" s="8" t="s">
        <v>142</v>
      </c>
      <c r="C12" s="8" t="s">
        <v>113</v>
      </c>
      <c r="D12" s="8" t="s">
        <v>79</v>
      </c>
      <c r="E12" s="9">
        <v>1</v>
      </c>
      <c r="F12" s="10">
        <v>5033</v>
      </c>
      <c r="G12" s="10">
        <v>788</v>
      </c>
      <c r="H12" s="10">
        <v>7988</v>
      </c>
      <c r="I12" s="27">
        <v>9993</v>
      </c>
      <c r="J12" s="10">
        <v>315</v>
      </c>
      <c r="K12" s="27">
        <v>34511</v>
      </c>
      <c r="L12" s="10">
        <v>232</v>
      </c>
      <c r="M12" s="10">
        <v>9950</v>
      </c>
      <c r="N12" s="10">
        <v>1648</v>
      </c>
      <c r="O12" s="10">
        <v>289328</v>
      </c>
      <c r="P12" s="28">
        <f>((100/$F$60)*F12*0.1)+((100/$G$60)*G12*0.1)+((100/$H$60)*H12*0.1)+((100/$I$60)*I12*0.1)+((100/$J$60)*J12*0.1)+((100/$K$60)*K12*0.1)+((100/$L$60)*L12)*0.1+((100/$M$60)*M12*0.1)+((100/$N$60)*N12*0.1)+((100/$O$60)*O12*0.1)</f>
        <v>2.3023862491870184</v>
      </c>
      <c r="Q12" s="10">
        <v>150000</v>
      </c>
      <c r="R12" s="10">
        <f>$R$60/100*P12</f>
        <v>341901.59514077316</v>
      </c>
      <c r="S12" s="11">
        <f>Q12+R12</f>
        <v>491901.59514077316</v>
      </c>
      <c r="T12" s="10">
        <v>472772.20221381378</v>
      </c>
      <c r="U12" s="26"/>
    </row>
    <row r="13" spans="1:21" x14ac:dyDescent="0.25">
      <c r="A13" s="8" t="s">
        <v>12</v>
      </c>
      <c r="B13" s="8" t="s">
        <v>13</v>
      </c>
      <c r="C13" s="8" t="s">
        <v>3</v>
      </c>
      <c r="D13" s="8" t="s">
        <v>85</v>
      </c>
      <c r="E13" s="9">
        <v>1</v>
      </c>
      <c r="F13" s="10">
        <v>2712</v>
      </c>
      <c r="G13" s="10">
        <v>1722</v>
      </c>
      <c r="H13" s="10">
        <v>833</v>
      </c>
      <c r="I13" s="10">
        <v>854</v>
      </c>
      <c r="J13" s="10">
        <v>43</v>
      </c>
      <c r="K13" s="10">
        <v>6844</v>
      </c>
      <c r="L13" s="10">
        <v>59</v>
      </c>
      <c r="M13" s="10">
        <v>753</v>
      </c>
      <c r="N13" s="10">
        <v>1835</v>
      </c>
      <c r="O13" s="10">
        <v>61938</v>
      </c>
      <c r="P13" s="28">
        <f>((100/$F$60)*F13*0.1)+((100/$G$60)*G13*0.1)+((100/$H$60)*H13*0.1)+((100/$I$60)*I13*0.1)+((100/$J$60)*J13*0.1)+((100/$K$60)*K13*0.1)+((100/$L$60)*L13)*0.1+((100/$M$60)*M13*0.1)+((100/$N$60)*N13*0.1)+((100/$O$60)*O13*0.1)</f>
        <v>0.68408597859150411</v>
      </c>
      <c r="Q13" s="10">
        <v>150000</v>
      </c>
      <c r="R13" s="10">
        <f>$R$60/100*P13</f>
        <v>101585.94691766404</v>
      </c>
      <c r="S13" s="11">
        <f>Q13+R13</f>
        <v>251585.94691766403</v>
      </c>
      <c r="T13" s="10">
        <v>449199.14770413708</v>
      </c>
      <c r="U13" s="26"/>
    </row>
    <row r="14" spans="1:21" x14ac:dyDescent="0.25">
      <c r="A14" s="8" t="s">
        <v>14</v>
      </c>
      <c r="B14" s="8" t="s">
        <v>118</v>
      </c>
      <c r="C14" s="8" t="s">
        <v>113</v>
      </c>
      <c r="D14" s="8" t="s">
        <v>84</v>
      </c>
      <c r="E14" s="9">
        <v>1</v>
      </c>
      <c r="F14" s="10">
        <v>2308</v>
      </c>
      <c r="G14" s="10">
        <v>3</v>
      </c>
      <c r="H14" s="10">
        <v>2504</v>
      </c>
      <c r="I14" s="10">
        <v>1296</v>
      </c>
      <c r="J14" s="10">
        <v>14</v>
      </c>
      <c r="K14" s="10">
        <v>17994</v>
      </c>
      <c r="L14" s="10">
        <v>51</v>
      </c>
      <c r="M14" s="10">
        <v>2718</v>
      </c>
      <c r="N14" s="10">
        <v>30</v>
      </c>
      <c r="O14" s="10">
        <v>463600</v>
      </c>
      <c r="P14" s="28">
        <f>((100/$F$60)*F14*0.1)+((100/$G$60)*G14*0.1)+((100/$H$60)*H14*0.1)+((100/$I$60)*I14*0.1)+((100/$J$60)*J14*0.1)+((100/$K$60)*K14*0.1)+((100/$L$60)*L14)*0.1+((100/$M$60)*M14*0.1)+((100/$N$60)*N14*0.1)+((100/$O$60)*O14*0.1)</f>
        <v>1.1063716703729352</v>
      </c>
      <c r="Q14" s="10">
        <v>150000</v>
      </c>
      <c r="R14" s="10">
        <f>$R$60/100*P14</f>
        <v>164294.86540437641</v>
      </c>
      <c r="S14" s="11">
        <f>Q14+R14</f>
        <v>314294.86540437641</v>
      </c>
      <c r="T14" s="10">
        <v>668332.74900012102</v>
      </c>
      <c r="U14" s="26"/>
    </row>
    <row r="15" spans="1:21" x14ac:dyDescent="0.25">
      <c r="A15" s="8" t="s">
        <v>21</v>
      </c>
      <c r="B15" s="8" t="s">
        <v>119</v>
      </c>
      <c r="C15" s="8" t="s">
        <v>113</v>
      </c>
      <c r="D15" s="8" t="s">
        <v>84</v>
      </c>
      <c r="E15" s="9">
        <v>1</v>
      </c>
      <c r="F15" s="10">
        <v>1021</v>
      </c>
      <c r="G15" s="10">
        <v>4038</v>
      </c>
      <c r="H15" s="10">
        <v>2657</v>
      </c>
      <c r="I15" s="10">
        <v>2402</v>
      </c>
      <c r="J15" s="10">
        <v>1443</v>
      </c>
      <c r="K15" s="10">
        <v>8019</v>
      </c>
      <c r="L15" s="10">
        <v>164</v>
      </c>
      <c r="M15" s="10">
        <v>3498</v>
      </c>
      <c r="N15" s="10">
        <v>1443</v>
      </c>
      <c r="O15" s="10">
        <v>49820</v>
      </c>
      <c r="P15" s="28">
        <f>((100/$F$60)*F15*0.1)+((100/$G$60)*G15*0.1)+((100/$H$60)*H15*0.1)+((100/$I$60)*I15*0.1)+((100/$J$60)*J15*0.1)+((100/$K$60)*K15*0.1)+((100/$L$60)*L15)*0.1+((100/$M$60)*M15*0.1)+((100/$N$60)*N15*0.1)+((100/$O$60)*O15*0.1)</f>
        <v>1.365955995767842</v>
      </c>
      <c r="Q15" s="10">
        <v>150000</v>
      </c>
      <c r="R15" s="10">
        <f>$R$60/100*P15</f>
        <v>202842.82622432959</v>
      </c>
      <c r="S15" s="11">
        <f>Q15+R15</f>
        <v>352842.82622432959</v>
      </c>
      <c r="T15" s="10">
        <v>227695.28281050976</v>
      </c>
      <c r="U15" s="26"/>
    </row>
    <row r="16" spans="1:21" x14ac:dyDescent="0.25">
      <c r="A16" s="8" t="s">
        <v>16</v>
      </c>
      <c r="B16" s="8" t="s">
        <v>115</v>
      </c>
      <c r="C16" s="8" t="s">
        <v>113</v>
      </c>
      <c r="D16" s="8" t="s">
        <v>15</v>
      </c>
      <c r="E16" s="9">
        <v>1</v>
      </c>
      <c r="F16" s="10">
        <v>1679</v>
      </c>
      <c r="G16" s="10">
        <v>2163</v>
      </c>
      <c r="H16" s="10">
        <v>1489</v>
      </c>
      <c r="I16" s="10">
        <v>951</v>
      </c>
      <c r="J16" s="10">
        <v>246</v>
      </c>
      <c r="K16" s="10">
        <v>21060</v>
      </c>
      <c r="L16" s="10">
        <v>58</v>
      </c>
      <c r="M16" s="10">
        <v>1951</v>
      </c>
      <c r="N16" s="10">
        <v>2199</v>
      </c>
      <c r="O16" s="10">
        <v>265240</v>
      </c>
      <c r="P16" s="28">
        <f>((100/$F$60)*F16*0.1)+((100/$G$60)*G16*0.1)+((100/$H$60)*H16*0.1)+((100/$I$60)*I16*0.1)+((100/$J$60)*J16*0.1)+((100/$K$60)*K16*0.1)+((100/$L$60)*L16)*0.1+((100/$M$60)*M16*0.1)+((100/$N$60)*N16*0.1)+((100/$O$60)*O16*0.1)</f>
        <v>1.1714212201172405</v>
      </c>
      <c r="Q16" s="10">
        <v>150000</v>
      </c>
      <c r="R16" s="10">
        <f>$R$60/100*P16</f>
        <v>173954.64548194606</v>
      </c>
      <c r="S16" s="11">
        <f>Q16+R16</f>
        <v>323954.64548194606</v>
      </c>
      <c r="T16" s="10">
        <v>293411.0808892065</v>
      </c>
      <c r="U16" s="26"/>
    </row>
    <row r="17" spans="1:21" x14ac:dyDescent="0.25">
      <c r="A17" s="8" t="s">
        <v>43</v>
      </c>
      <c r="B17" s="8" t="s">
        <v>122</v>
      </c>
      <c r="C17" s="8" t="s">
        <v>113</v>
      </c>
      <c r="D17" s="8" t="s">
        <v>132</v>
      </c>
      <c r="E17" s="9">
        <v>1</v>
      </c>
      <c r="F17" s="10">
        <v>4201</v>
      </c>
      <c r="G17" s="10">
        <v>3338</v>
      </c>
      <c r="H17" s="10">
        <v>5437</v>
      </c>
      <c r="I17" s="10">
        <v>2203</v>
      </c>
      <c r="J17" s="10">
        <v>677</v>
      </c>
      <c r="K17" s="10">
        <v>12643</v>
      </c>
      <c r="L17" s="10">
        <v>535</v>
      </c>
      <c r="M17" s="10">
        <v>3308</v>
      </c>
      <c r="N17" s="10">
        <v>489</v>
      </c>
      <c r="O17" s="10">
        <v>25767</v>
      </c>
      <c r="P17" s="28">
        <f>((100/$F$60)*F17*0.1)+((100/$G$60)*G17*0.1)+((100/$H$60)*H17*0.1)+((100/$I$60)*I17*0.1)+((100/$J$60)*J17*0.1)+((100/$K$60)*K17*0.1)+((100/$L$60)*L17)*0.1+((100/$M$60)*M17*0.1)+((100/$N$60)*N17*0.1)+((100/$O$60)*O17*0.1)</f>
        <v>1.608918754930188</v>
      </c>
      <c r="Q17" s="10">
        <v>150000</v>
      </c>
      <c r="R17" s="10">
        <f>$R$60/100*P17</f>
        <v>238922.50440462699</v>
      </c>
      <c r="S17" s="11">
        <f>Q17+R17</f>
        <v>388922.50440462702</v>
      </c>
      <c r="T17" s="10">
        <v>214770.33999508311</v>
      </c>
      <c r="U17" s="26"/>
    </row>
    <row r="18" spans="1:21" x14ac:dyDescent="0.25">
      <c r="A18" s="8" t="s">
        <v>53</v>
      </c>
      <c r="B18" s="8" t="s">
        <v>124</v>
      </c>
      <c r="C18" s="8" t="s">
        <v>113</v>
      </c>
      <c r="D18" s="8" t="s">
        <v>132</v>
      </c>
      <c r="E18" s="9">
        <v>1</v>
      </c>
      <c r="F18" s="10">
        <v>6528</v>
      </c>
      <c r="G18" s="10">
        <v>6732</v>
      </c>
      <c r="H18" s="10">
        <v>15905</v>
      </c>
      <c r="I18" s="10">
        <v>3479</v>
      </c>
      <c r="J18" s="10">
        <v>156</v>
      </c>
      <c r="K18" s="10">
        <v>30371</v>
      </c>
      <c r="L18" s="10">
        <v>208</v>
      </c>
      <c r="M18" s="10">
        <v>15404</v>
      </c>
      <c r="N18" s="10">
        <v>146</v>
      </c>
      <c r="O18" s="10">
        <v>224326</v>
      </c>
      <c r="P18" s="28">
        <f>((100/$F$60)*F18*0.1)+((100/$G$60)*G18*0.1)+((100/$H$60)*H18*0.1)+((100/$I$60)*I18*0.1)+((100/$J$60)*J18*0.1)+((100/$K$60)*K18*0.1)+((100/$L$60)*L18)*0.1+((100/$M$60)*M18*0.1)+((100/$N$60)*N18*0.1)+((100/$O$60)*O18*0.1)</f>
        <v>3.0788411049722941</v>
      </c>
      <c r="Q18" s="10">
        <v>300000</v>
      </c>
      <c r="R18" s="10">
        <f>$R$60/100*P18</f>
        <v>457204.20947905967</v>
      </c>
      <c r="S18" s="11">
        <f>Q18+R18</f>
        <v>757204.20947905967</v>
      </c>
      <c r="T18" s="10">
        <v>918546.88411312818</v>
      </c>
      <c r="U18" s="26"/>
    </row>
    <row r="19" spans="1:21" x14ac:dyDescent="0.25">
      <c r="A19" s="8" t="s">
        <v>7</v>
      </c>
      <c r="B19" s="8" t="s">
        <v>151</v>
      </c>
      <c r="C19" s="8" t="s">
        <v>3</v>
      </c>
      <c r="D19" s="8" t="s">
        <v>135</v>
      </c>
      <c r="E19" s="9">
        <v>1</v>
      </c>
      <c r="F19" s="10">
        <v>2988</v>
      </c>
      <c r="G19" s="10">
        <v>2400</v>
      </c>
      <c r="H19" s="10">
        <v>1246</v>
      </c>
      <c r="I19" s="10">
        <v>3676</v>
      </c>
      <c r="J19" s="10">
        <v>1272</v>
      </c>
      <c r="K19" s="10">
        <v>4891</v>
      </c>
      <c r="L19" s="10">
        <v>72</v>
      </c>
      <c r="M19" s="10">
        <v>4235</v>
      </c>
      <c r="N19" s="10">
        <v>15314</v>
      </c>
      <c r="O19" s="10">
        <v>18518</v>
      </c>
      <c r="P19" s="28">
        <f>((100/$F$60)*F19*0.1)+((100/$G$60)*G19*0.1)+((100/$H$60)*H19*0.1)+((100/$I$60)*I19*0.1)+((100/$J$60)*J19*0.1)+((100/$K$60)*K19*0.1)+((100/$L$60)*L19)*0.1+((100/$M$60)*M19*0.1)+((100/$N$60)*N19*0.1)+((100/$O$60)*O19*0.1)</f>
        <v>1.7689987886527339</v>
      </c>
      <c r="Q19" s="10">
        <v>150000</v>
      </c>
      <c r="R19" s="10">
        <f>$R$60/100*P19</f>
        <v>262694.19731638458</v>
      </c>
      <c r="S19" s="11">
        <f>Q19+R19</f>
        <v>412694.19731638458</v>
      </c>
      <c r="T19" s="10">
        <v>332965.86021245213</v>
      </c>
      <c r="U19" s="26"/>
    </row>
    <row r="20" spans="1:21" x14ac:dyDescent="0.25">
      <c r="A20" s="8" t="s">
        <v>8</v>
      </c>
      <c r="B20" s="8" t="s">
        <v>117</v>
      </c>
      <c r="C20" s="8" t="s">
        <v>113</v>
      </c>
      <c r="D20" s="8" t="s">
        <v>135</v>
      </c>
      <c r="E20" s="9">
        <v>1</v>
      </c>
      <c r="F20" s="10">
        <v>8809</v>
      </c>
      <c r="G20" s="10">
        <v>3608</v>
      </c>
      <c r="H20" s="10">
        <v>10000</v>
      </c>
      <c r="I20" s="10">
        <v>7490</v>
      </c>
      <c r="J20" s="10">
        <v>7668</v>
      </c>
      <c r="K20" s="10">
        <v>52894</v>
      </c>
      <c r="L20" s="10">
        <v>615</v>
      </c>
      <c r="M20" s="10">
        <v>9189</v>
      </c>
      <c r="N20" s="10">
        <v>14489</v>
      </c>
      <c r="O20" s="10">
        <v>118304</v>
      </c>
      <c r="P20" s="28">
        <f>((100/$F$60)*F20*0.1)+((100/$G$60)*G20*0.1)+((100/$H$60)*H20*0.1)+((100/$I$60)*I20*0.1)+((100/$J$60)*J20*0.1)+((100/$K$60)*K20*0.1)+((100/$L$60)*L20)*0.1+((100/$M$60)*M20*0.1)+((100/$N$60)*N20*0.1)+((100/$O$60)*O20*0.1)</f>
        <v>4.6843434285682992</v>
      </c>
      <c r="Q20" s="10">
        <v>150000</v>
      </c>
      <c r="R20" s="10">
        <f>$R$60/100*P20</f>
        <v>695619.37793027807</v>
      </c>
      <c r="S20" s="11">
        <f>Q20+R20</f>
        <v>845619.37793027807</v>
      </c>
      <c r="T20" s="10">
        <v>709418.53473480989</v>
      </c>
      <c r="U20" s="26"/>
    </row>
    <row r="21" spans="1:21" x14ac:dyDescent="0.25">
      <c r="A21" s="8" t="s">
        <v>44</v>
      </c>
      <c r="B21" s="8" t="s">
        <v>77</v>
      </c>
      <c r="C21" s="8" t="s">
        <v>3</v>
      </c>
      <c r="D21" s="8" t="s">
        <v>132</v>
      </c>
      <c r="E21" s="9">
        <v>1</v>
      </c>
      <c r="F21" s="10">
        <v>2825</v>
      </c>
      <c r="G21" s="10">
        <v>7383</v>
      </c>
      <c r="H21" s="10">
        <v>5195</v>
      </c>
      <c r="I21" s="10">
        <v>1146</v>
      </c>
      <c r="J21" s="10">
        <v>2199</v>
      </c>
      <c r="K21" s="10">
        <v>22175</v>
      </c>
      <c r="L21" s="10">
        <v>481</v>
      </c>
      <c r="M21" s="10">
        <v>9824</v>
      </c>
      <c r="N21" s="10">
        <v>2518</v>
      </c>
      <c r="O21" s="10">
        <v>104964</v>
      </c>
      <c r="P21" s="28">
        <f>((100/$F$60)*F21*0.1)+((100/$G$60)*G21*0.1)+((100/$H$60)*H21*0.1)+((100/$I$60)*I21*0.1)+((100/$J$60)*J21*0.1)+((100/$K$60)*K21*0.1)+((100/$L$60)*L21)*0.1+((100/$M$60)*M21*0.1)+((100/$N$60)*N21*0.1)+((100/$O$60)*O21*0.1)</f>
        <v>2.6214835595704571</v>
      </c>
      <c r="Q21" s="10">
        <v>150000</v>
      </c>
      <c r="R21" s="10">
        <f>$R$60/100*P21</f>
        <v>389287.16281594138</v>
      </c>
      <c r="S21" s="11">
        <f>Q21+R21</f>
        <v>539287.16281594138</v>
      </c>
      <c r="T21" s="10">
        <v>401126.70436115487</v>
      </c>
      <c r="U21" s="26"/>
    </row>
    <row r="22" spans="1:21" x14ac:dyDescent="0.25">
      <c r="A22" s="8" t="s">
        <v>45</v>
      </c>
      <c r="B22" s="8" t="s">
        <v>123</v>
      </c>
      <c r="C22" s="8" t="s">
        <v>113</v>
      </c>
      <c r="D22" s="8" t="s">
        <v>132</v>
      </c>
      <c r="E22" s="9">
        <v>1</v>
      </c>
      <c r="F22" s="10">
        <v>2671</v>
      </c>
      <c r="G22" s="10">
        <v>1221</v>
      </c>
      <c r="H22" s="10">
        <v>5055</v>
      </c>
      <c r="I22" s="10">
        <v>1855</v>
      </c>
      <c r="J22" s="10">
        <v>377</v>
      </c>
      <c r="K22" s="10">
        <v>17714</v>
      </c>
      <c r="L22" s="10">
        <v>500</v>
      </c>
      <c r="M22" s="10">
        <v>5515</v>
      </c>
      <c r="N22" s="10">
        <v>903</v>
      </c>
      <c r="O22" s="10">
        <v>86813</v>
      </c>
      <c r="P22" s="28">
        <f>((100/$F$60)*F22*0.1)+((100/$G$60)*G22*0.1)+((100/$H$60)*H22*0.1)+((100/$I$60)*I22*0.1)+((100/$J$60)*J22*0.1)+((100/$K$60)*K22*0.1)+((100/$L$60)*L22)*0.1+((100/$M$60)*M22*0.1)+((100/$N$60)*N22*0.1)+((100/$O$60)*O22*0.1)</f>
        <v>1.3833434859770402</v>
      </c>
      <c r="Q22" s="10">
        <v>150000</v>
      </c>
      <c r="R22" s="10">
        <f>$R$60/100*P22</f>
        <v>205424.84765540727</v>
      </c>
      <c r="S22" s="11">
        <f>Q22+R22</f>
        <v>355424.84765540727</v>
      </c>
      <c r="T22" s="10">
        <v>217368.88361474546</v>
      </c>
      <c r="U22" s="26"/>
    </row>
    <row r="23" spans="1:21" x14ac:dyDescent="0.25">
      <c r="A23" s="8" t="s">
        <v>17</v>
      </c>
      <c r="B23" s="8" t="s">
        <v>18</v>
      </c>
      <c r="C23" s="8" t="s">
        <v>113</v>
      </c>
      <c r="D23" s="8" t="s">
        <v>15</v>
      </c>
      <c r="E23" s="9">
        <v>1</v>
      </c>
      <c r="F23" s="10">
        <v>3269</v>
      </c>
      <c r="G23" s="10">
        <v>1550</v>
      </c>
      <c r="H23" s="10">
        <v>4711</v>
      </c>
      <c r="I23" s="10">
        <v>1812</v>
      </c>
      <c r="J23" s="10">
        <v>181</v>
      </c>
      <c r="K23" s="10">
        <v>28476</v>
      </c>
      <c r="L23" s="10">
        <v>847</v>
      </c>
      <c r="M23" s="10">
        <v>14567</v>
      </c>
      <c r="N23" s="10">
        <v>386</v>
      </c>
      <c r="O23" s="10">
        <v>140452</v>
      </c>
      <c r="P23" s="28">
        <f>((100/$F$60)*F23*0.1)+((100/$G$60)*G23*0.1)+((100/$H$60)*H23*0.1)+((100/$I$60)*I23*0.1)+((100/$J$60)*J23*0.1)+((100/$K$60)*K23*0.1)+((100/$L$60)*L23)*0.1+((100/$M$60)*M23*0.1)+((100/$N$60)*N23*0.1)+((100/$O$60)*O23*0.1)</f>
        <v>1.9876724106534172</v>
      </c>
      <c r="Q23" s="10">
        <v>150000</v>
      </c>
      <c r="R23" s="10">
        <f>$R$60/100*P23</f>
        <v>295166.96777513967</v>
      </c>
      <c r="S23" s="11">
        <f>Q23+R23</f>
        <v>445166.96777513967</v>
      </c>
      <c r="T23" s="10">
        <v>632637.12839755404</v>
      </c>
      <c r="U23" s="26"/>
    </row>
    <row r="24" spans="1:21" x14ac:dyDescent="0.25">
      <c r="A24" s="8" t="s">
        <v>75</v>
      </c>
      <c r="B24" s="8" t="s">
        <v>120</v>
      </c>
      <c r="C24" s="8" t="s">
        <v>113</v>
      </c>
      <c r="D24" s="8" t="s">
        <v>80</v>
      </c>
      <c r="E24" s="9">
        <v>1</v>
      </c>
      <c r="F24" s="10">
        <v>2943</v>
      </c>
      <c r="G24" s="10">
        <v>126</v>
      </c>
      <c r="H24" s="10">
        <v>2279</v>
      </c>
      <c r="I24" s="10">
        <v>850</v>
      </c>
      <c r="J24" s="10">
        <v>3927</v>
      </c>
      <c r="K24" s="10">
        <v>59065</v>
      </c>
      <c r="L24" s="10">
        <v>973</v>
      </c>
      <c r="M24" s="10">
        <v>12171</v>
      </c>
      <c r="N24" s="10">
        <v>2500</v>
      </c>
      <c r="O24" s="10">
        <v>85533</v>
      </c>
      <c r="P24" s="28">
        <f>((100/$F$60)*F24*0.1)+((100/$G$60)*G24*0.1)+((100/$H$60)*H24*0.1)+((100/$I$60)*I24*0.1)+((100/$J$60)*J24*0.1)+((100/$K$60)*K24*0.1)+((100/$L$60)*L24)*0.1+((100/$M$60)*M24*0.1)+((100/$N$60)*N24*0.1)+((100/$O$60)*O24*0.1)</f>
        <v>2.5254434911139576</v>
      </c>
      <c r="Q24" s="10">
        <v>150000</v>
      </c>
      <c r="R24" s="10">
        <f>$R$60/100*P24</f>
        <v>375025.32789823331</v>
      </c>
      <c r="S24" s="11">
        <f>Q24+R24</f>
        <v>525025.32789823331</v>
      </c>
      <c r="T24" s="10">
        <v>357147.63988357561</v>
      </c>
      <c r="U24" s="26"/>
    </row>
    <row r="25" spans="1:21" x14ac:dyDescent="0.25">
      <c r="A25" s="8" t="s">
        <v>67</v>
      </c>
      <c r="B25" s="8" t="s">
        <v>137</v>
      </c>
      <c r="C25" s="8" t="s">
        <v>113</v>
      </c>
      <c r="D25" s="8" t="s">
        <v>134</v>
      </c>
      <c r="E25" s="9">
        <v>1</v>
      </c>
      <c r="F25" s="10">
        <v>6014</v>
      </c>
      <c r="G25" s="10">
        <v>317</v>
      </c>
      <c r="H25" s="10">
        <v>17467</v>
      </c>
      <c r="I25" s="10">
        <v>10803</v>
      </c>
      <c r="J25" s="10">
        <v>151</v>
      </c>
      <c r="K25" s="10">
        <v>18937</v>
      </c>
      <c r="L25" s="10">
        <v>42</v>
      </c>
      <c r="M25" s="10">
        <v>1606</v>
      </c>
      <c r="N25" s="10">
        <v>154</v>
      </c>
      <c r="O25" s="10">
        <v>127162</v>
      </c>
      <c r="P25" s="28">
        <f>((100/$F$60)*F25*0.1)+((100/$G$60)*G25*0.1)+((100/$H$60)*H25*0.1)+((100/$I$60)*I25*0.1)+((100/$J$60)*J25*0.1)+((100/$K$60)*K25*0.1)+((100/$L$60)*L25)*0.1+((100/$M$60)*M25*0.1)+((100/$N$60)*N25*0.1)+((100/$O$60)*O25*0.1)</f>
        <v>1.9955359904028245</v>
      </c>
      <c r="Q25" s="10">
        <v>150000</v>
      </c>
      <c r="R25" s="10">
        <f>$R$60/100*P25</f>
        <v>296334.69993163092</v>
      </c>
      <c r="S25" s="11">
        <f>Q25+R25</f>
        <v>446334.69993163092</v>
      </c>
      <c r="T25" s="10">
        <v>448199.68470229884</v>
      </c>
      <c r="U25" s="26"/>
    </row>
    <row r="26" spans="1:21" x14ac:dyDescent="0.25">
      <c r="A26" s="8" t="s">
        <v>68</v>
      </c>
      <c r="B26" s="8" t="s">
        <v>138</v>
      </c>
      <c r="C26" s="8" t="s">
        <v>113</v>
      </c>
      <c r="D26" s="8" t="s">
        <v>134</v>
      </c>
      <c r="E26" s="9">
        <v>1</v>
      </c>
      <c r="F26" s="10">
        <v>1115</v>
      </c>
      <c r="G26" s="10">
        <v>48</v>
      </c>
      <c r="H26" s="10">
        <v>485</v>
      </c>
      <c r="I26" s="10">
        <v>634</v>
      </c>
      <c r="J26" s="10">
        <v>0</v>
      </c>
      <c r="K26" s="10">
        <v>1129</v>
      </c>
      <c r="L26" s="10">
        <v>9</v>
      </c>
      <c r="M26" s="10">
        <v>354</v>
      </c>
      <c r="N26" s="10">
        <v>0</v>
      </c>
      <c r="O26" s="10">
        <v>4296</v>
      </c>
      <c r="P26" s="28">
        <f>((100/$F$60)*F26*0.1)+((100/$G$60)*G26*0.1)+((100/$H$60)*H26*0.1)+((100/$I$60)*I26*0.1)+((100/$J$60)*J26*0.1)+((100/$K$60)*K26*0.1)+((100/$L$60)*L26)*0.1+((100/$M$60)*M26*0.1)+((100/$N$60)*N26*0.1)+((100/$O$60)*O26*0.1)</f>
        <v>0.1362849620248702</v>
      </c>
      <c r="Q26" s="10">
        <v>150000</v>
      </c>
      <c r="R26" s="10">
        <f>$R$60/100*P26</f>
        <v>20238.153318738794</v>
      </c>
      <c r="S26" s="11">
        <f>Q26+R26</f>
        <v>170238.1533187388</v>
      </c>
      <c r="T26" s="10">
        <v>195659.78029623165</v>
      </c>
      <c r="U26" s="26"/>
    </row>
    <row r="27" spans="1:21" x14ac:dyDescent="0.25">
      <c r="A27" s="8" t="s">
        <v>56</v>
      </c>
      <c r="B27" s="8" t="s">
        <v>57</v>
      </c>
      <c r="C27" s="8" t="s">
        <v>113</v>
      </c>
      <c r="D27" s="8" t="s">
        <v>78</v>
      </c>
      <c r="E27" s="9">
        <v>1</v>
      </c>
      <c r="F27" s="10">
        <v>11937</v>
      </c>
      <c r="G27" s="10">
        <v>0</v>
      </c>
      <c r="H27" s="10">
        <v>3449</v>
      </c>
      <c r="I27" s="10">
        <v>5066</v>
      </c>
      <c r="J27" s="10">
        <v>0</v>
      </c>
      <c r="K27" s="10">
        <v>80136</v>
      </c>
      <c r="L27" s="10">
        <v>138</v>
      </c>
      <c r="M27" s="10">
        <v>6430</v>
      </c>
      <c r="N27" s="10">
        <v>0</v>
      </c>
      <c r="O27" s="10">
        <v>253539</v>
      </c>
      <c r="P27" s="28">
        <f>((100/$F$60)*F27*0.1)+((100/$G$60)*G27*0.1)+((100/$H$60)*H27*0.1)+((100/$I$60)*I27*0.1)+((100/$J$60)*J27*0.1)+((100/$K$60)*K27*0.1)+((100/$L$60)*L27)*0.1+((100/$M$60)*M27*0.1)+((100/$N$60)*N27*0.1)+((100/$O$60)*O27*0.1)</f>
        <v>2.1506252634587284</v>
      </c>
      <c r="Q27" s="10">
        <v>150000</v>
      </c>
      <c r="R27" s="10">
        <f>$R$60/100*P27</f>
        <v>319365.27087330498</v>
      </c>
      <c r="S27" s="11">
        <f>Q27+R27</f>
        <v>469365.27087330498</v>
      </c>
      <c r="T27" s="10">
        <v>895364.9335393653</v>
      </c>
      <c r="U27" s="26"/>
    </row>
    <row r="28" spans="1:21" x14ac:dyDescent="0.25">
      <c r="A28" s="8" t="s">
        <v>58</v>
      </c>
      <c r="B28" s="8" t="s">
        <v>59</v>
      </c>
      <c r="C28" s="8" t="s">
        <v>113</v>
      </c>
      <c r="D28" s="8" t="s">
        <v>78</v>
      </c>
      <c r="E28" s="9">
        <v>1</v>
      </c>
      <c r="F28" s="10">
        <v>2656</v>
      </c>
      <c r="G28" s="10">
        <v>228</v>
      </c>
      <c r="H28" s="10">
        <v>3201</v>
      </c>
      <c r="I28" s="10">
        <v>656</v>
      </c>
      <c r="J28" s="10">
        <v>42</v>
      </c>
      <c r="K28" s="10">
        <v>21566</v>
      </c>
      <c r="L28" s="10">
        <v>50</v>
      </c>
      <c r="M28" s="10">
        <v>4705</v>
      </c>
      <c r="N28" s="10">
        <v>76</v>
      </c>
      <c r="O28" s="10">
        <v>71415</v>
      </c>
      <c r="P28" s="28">
        <f>((100/$F$60)*F28*0.1)+((100/$G$60)*G28*0.1)+((100/$H$60)*H28*0.1)+((100/$I$60)*I28*0.1)+((100/$J$60)*J28*0.1)+((100/$K$60)*K28*0.1)+((100/$L$60)*L28)*0.1+((100/$M$60)*M28*0.1)+((100/$N$60)*N28*0.1)+((100/$O$60)*O28*0.1)</f>
        <v>0.7563033145292446</v>
      </c>
      <c r="Q28" s="10">
        <v>150000</v>
      </c>
      <c r="R28" s="10">
        <f>$R$60/100*P28</f>
        <v>112310.13464361538</v>
      </c>
      <c r="S28" s="11">
        <f>Q28+R28</f>
        <v>262310.1346436154</v>
      </c>
      <c r="T28" s="10">
        <v>233905.60478235548</v>
      </c>
      <c r="U28" s="26"/>
    </row>
    <row r="29" spans="1:21" x14ac:dyDescent="0.25">
      <c r="A29" s="8" t="s">
        <v>60</v>
      </c>
      <c r="B29" s="8" t="s">
        <v>149</v>
      </c>
      <c r="C29" s="8" t="s">
        <v>3</v>
      </c>
      <c r="D29" s="8" t="s">
        <v>78</v>
      </c>
      <c r="E29" s="9">
        <v>1</v>
      </c>
      <c r="F29" s="10">
        <v>2785</v>
      </c>
      <c r="G29" s="10">
        <v>145</v>
      </c>
      <c r="H29" s="10">
        <v>1790</v>
      </c>
      <c r="I29" s="10">
        <v>1538</v>
      </c>
      <c r="J29" s="10">
        <v>19</v>
      </c>
      <c r="K29" s="10">
        <v>16391</v>
      </c>
      <c r="L29" s="10">
        <v>139</v>
      </c>
      <c r="M29" s="10">
        <v>2245</v>
      </c>
      <c r="N29" s="10">
        <v>19</v>
      </c>
      <c r="O29" s="10">
        <v>113577</v>
      </c>
      <c r="P29" s="28">
        <f>((100/$F$60)*F29*0.1)+((100/$G$60)*G29*0.1)+((100/$H$60)*H29*0.1)+((100/$I$60)*I29*0.1)+((100/$J$60)*J29*0.1)+((100/$K$60)*K29*0.1)+((100/$L$60)*L29)*0.1+((100/$M$60)*M29*0.1)+((100/$N$60)*N29*0.1)+((100/$O$60)*O29*0.1)</f>
        <v>0.71671984468028704</v>
      </c>
      <c r="Q29" s="10">
        <v>150000</v>
      </c>
      <c r="R29" s="10">
        <f>$R$60/100*P29</f>
        <v>106432.036871209</v>
      </c>
      <c r="S29" s="11">
        <f>Q29+R29</f>
        <v>256432.03687120898</v>
      </c>
      <c r="T29" s="10">
        <v>332655.29756952188</v>
      </c>
      <c r="U29" s="26"/>
    </row>
    <row r="30" spans="1:21" x14ac:dyDescent="0.25">
      <c r="A30" s="8" t="s">
        <v>19</v>
      </c>
      <c r="B30" s="8" t="s">
        <v>116</v>
      </c>
      <c r="C30" s="8" t="s">
        <v>113</v>
      </c>
      <c r="D30" s="8" t="s">
        <v>136</v>
      </c>
      <c r="E30" s="9">
        <v>1</v>
      </c>
      <c r="F30" s="10">
        <v>1517</v>
      </c>
      <c r="G30" s="10">
        <v>1079</v>
      </c>
      <c r="H30" s="10">
        <v>2292</v>
      </c>
      <c r="I30" s="10">
        <v>1079</v>
      </c>
      <c r="J30" s="10">
        <v>406</v>
      </c>
      <c r="K30" s="10">
        <v>4667</v>
      </c>
      <c r="L30" s="10">
        <v>51</v>
      </c>
      <c r="M30" s="10">
        <v>531</v>
      </c>
      <c r="N30" s="10">
        <v>1291</v>
      </c>
      <c r="O30" s="10">
        <v>32523</v>
      </c>
      <c r="P30" s="28">
        <f>((100/$F$60)*F30*0.1)+((100/$G$60)*G30*0.1)+((100/$H$60)*H30*0.1)+((100/$I$60)*I30*0.1)+((100/$J$60)*J30*0.1)+((100/$K$60)*K30*0.1)+((100/$L$60)*L30)*0.1+((100/$M$60)*M30*0.1)+((100/$N$60)*N30*0.1)+((100/$O$60)*O30*0.1)</f>
        <v>0.59616702339786565</v>
      </c>
      <c r="Q30" s="10">
        <v>150000</v>
      </c>
      <c r="R30" s="10">
        <f>$R$60/100*P30</f>
        <v>88530.087574154968</v>
      </c>
      <c r="S30" s="11">
        <f>Q30+R30</f>
        <v>238530.08757415495</v>
      </c>
      <c r="T30" s="10">
        <v>194368.32882417747</v>
      </c>
      <c r="U30" s="26"/>
    </row>
    <row r="31" spans="1:21" x14ac:dyDescent="0.25">
      <c r="A31" s="8" t="s">
        <v>20</v>
      </c>
      <c r="B31" s="8" t="s">
        <v>152</v>
      </c>
      <c r="C31" s="8" t="s">
        <v>3</v>
      </c>
      <c r="D31" s="8" t="s">
        <v>136</v>
      </c>
      <c r="E31" s="9">
        <v>0</v>
      </c>
      <c r="F31" s="10">
        <v>213</v>
      </c>
      <c r="G31" s="10">
        <v>0</v>
      </c>
      <c r="H31" s="10">
        <v>0</v>
      </c>
      <c r="I31" s="10">
        <v>421</v>
      </c>
      <c r="J31" s="10">
        <v>0</v>
      </c>
      <c r="K31" s="10">
        <v>1186</v>
      </c>
      <c r="L31" s="10">
        <v>2</v>
      </c>
      <c r="M31" s="10">
        <v>59</v>
      </c>
      <c r="N31" s="10">
        <v>0</v>
      </c>
      <c r="O31" s="10">
        <v>18732</v>
      </c>
      <c r="P31" s="28">
        <f>((100/$F$60)*F31*0.1)+((100/$G$60)*G31*0.1)+((100/$H$60)*H31*0.1)+((100/$I$60)*I31*0.1)+((100/$J$60)*J31*0.1)+((100/$K$60)*K31*0.1)+((100/$L$60)*L31)*0.1+((100/$M$60)*M31*0.1)+((100/$N$60)*N31*0.1)+((100/$O$60)*O31*0.1)</f>
        <v>6.3839132464292209E-2</v>
      </c>
      <c r="Q31" s="10">
        <v>100000</v>
      </c>
      <c r="R31" s="10">
        <f>$R$60/100*P31</f>
        <v>9480.0345639884345</v>
      </c>
      <c r="S31" s="11">
        <f>Q31+R31</f>
        <v>109480.03456398843</v>
      </c>
      <c r="T31" s="10">
        <v>146165.2206850865</v>
      </c>
      <c r="U31" s="26"/>
    </row>
    <row r="32" spans="1:21" x14ac:dyDescent="0.25">
      <c r="A32" s="8" t="s">
        <v>49</v>
      </c>
      <c r="B32" s="8" t="s">
        <v>153</v>
      </c>
      <c r="C32" s="8" t="s">
        <v>3</v>
      </c>
      <c r="D32" s="8" t="s">
        <v>136</v>
      </c>
      <c r="E32" s="9">
        <v>0</v>
      </c>
      <c r="F32" s="10">
        <v>107</v>
      </c>
      <c r="G32" s="10">
        <v>309</v>
      </c>
      <c r="H32" s="10">
        <v>133</v>
      </c>
      <c r="I32" s="10">
        <v>356</v>
      </c>
      <c r="J32" s="10">
        <v>191</v>
      </c>
      <c r="K32" s="10">
        <v>163</v>
      </c>
      <c r="L32" s="10">
        <v>33</v>
      </c>
      <c r="M32" s="10">
        <v>155</v>
      </c>
      <c r="N32" s="10">
        <v>27189</v>
      </c>
      <c r="O32" s="10">
        <v>1232</v>
      </c>
      <c r="P32" s="28">
        <f>((100/$F$60)*F32*0.1)+((100/$G$60)*G32*0.1)+((100/$H$60)*H32*0.1)+((100/$I$60)*I32*0.1)+((100/$J$60)*J32*0.1)+((100/$K$60)*K32*0.1)+((100/$L$60)*L32)*0.1+((100/$M$60)*M32*0.1)+((100/$N$60)*N32*0.1)+((100/$O$60)*O32*0.1)</f>
        <v>1.3786683588292454</v>
      </c>
      <c r="Q32" s="10">
        <v>100000</v>
      </c>
      <c r="R32" s="10">
        <f>$R$60/100*P32</f>
        <v>204730.59688411234</v>
      </c>
      <c r="S32" s="11">
        <f>Q32+R32</f>
        <v>304730.59688411234</v>
      </c>
      <c r="T32" s="10">
        <v>275454.19208241173</v>
      </c>
      <c r="U32" s="26"/>
    </row>
    <row r="33" spans="1:21" x14ac:dyDescent="0.25">
      <c r="A33" s="8" t="s">
        <v>76</v>
      </c>
      <c r="B33" s="8" t="s">
        <v>50</v>
      </c>
      <c r="C33" s="8" t="s">
        <v>113</v>
      </c>
      <c r="D33" s="8" t="s">
        <v>136</v>
      </c>
      <c r="E33" s="9">
        <v>1</v>
      </c>
      <c r="F33" s="10">
        <v>1453</v>
      </c>
      <c r="G33" s="10">
        <v>961</v>
      </c>
      <c r="H33" s="10">
        <v>4517</v>
      </c>
      <c r="I33" s="10">
        <v>834</v>
      </c>
      <c r="J33" s="10">
        <v>484</v>
      </c>
      <c r="K33" s="10">
        <v>26269</v>
      </c>
      <c r="L33" s="10">
        <v>111</v>
      </c>
      <c r="M33" s="10">
        <v>3020</v>
      </c>
      <c r="N33" s="10">
        <v>2505</v>
      </c>
      <c r="O33" s="10">
        <v>430952</v>
      </c>
      <c r="P33" s="28">
        <f>((100/$F$60)*F33*0.1)+((100/$G$60)*G33*0.1)+((100/$H$60)*H33*0.1)+((100/$I$60)*I33*0.1)+((100/$J$60)*J33*0.1)+((100/$K$60)*K33*0.1)+((100/$L$60)*L33)*0.1+((100/$M$60)*M33*0.1)+((100/$N$60)*N33*0.1)+((100/$O$60)*O33*0.1)</f>
        <v>1.5118994763750808</v>
      </c>
      <c r="Q33" s="10">
        <v>150000</v>
      </c>
      <c r="R33" s="10">
        <f>$R$60/100*P33</f>
        <v>224515.25796232783</v>
      </c>
      <c r="S33" s="11">
        <f>Q33+R33</f>
        <v>374515.2579623278</v>
      </c>
      <c r="T33" s="10">
        <v>715816.13421740069</v>
      </c>
      <c r="U33" s="26"/>
    </row>
    <row r="34" spans="1:21" x14ac:dyDescent="0.25">
      <c r="A34" s="8" t="s">
        <v>54</v>
      </c>
      <c r="B34" s="8" t="s">
        <v>125</v>
      </c>
      <c r="C34" s="8" t="s">
        <v>113</v>
      </c>
      <c r="D34" s="8" t="s">
        <v>133</v>
      </c>
      <c r="E34" s="9">
        <v>1</v>
      </c>
      <c r="F34" s="10">
        <v>5825</v>
      </c>
      <c r="G34" s="10">
        <v>11738</v>
      </c>
      <c r="H34" s="10">
        <v>5095</v>
      </c>
      <c r="I34" s="10">
        <v>41266</v>
      </c>
      <c r="J34" s="10">
        <v>1919</v>
      </c>
      <c r="K34" s="10">
        <v>117212</v>
      </c>
      <c r="L34" s="10">
        <v>146</v>
      </c>
      <c r="M34" s="10">
        <v>14056</v>
      </c>
      <c r="N34" s="10">
        <v>20038</v>
      </c>
      <c r="O34" s="10">
        <v>1064990</v>
      </c>
      <c r="P34" s="28">
        <f>((100/$F$60)*F34*0.1)+((100/$G$60)*G34*0.1)+((100/$H$60)*H34*0.1)+((100/$I$60)*I34*0.1)+((100/$J$60)*J34*0.1)+((100/$K$60)*K34*0.1)+((100/$L$60)*L34)*0.1+((100/$M$60)*M34*0.1)+((100/$N$60)*N34*0.1)+((100/$O$60)*O34*0.1)</f>
        <v>7.6690225746051066</v>
      </c>
      <c r="Q34" s="10">
        <v>300000</v>
      </c>
      <c r="R34" s="10">
        <f>$R$60/100*P34</f>
        <v>1138840.6495017686</v>
      </c>
      <c r="S34" s="11">
        <f>Q34+R34</f>
        <v>1438840.6495017686</v>
      </c>
      <c r="T34" s="10">
        <v>1110378.3750335476</v>
      </c>
      <c r="U34" s="26"/>
    </row>
    <row r="35" spans="1:21" x14ac:dyDescent="0.25">
      <c r="A35" s="8" t="s">
        <v>9</v>
      </c>
      <c r="B35" s="8" t="s">
        <v>141</v>
      </c>
      <c r="C35" s="8" t="s">
        <v>3</v>
      </c>
      <c r="D35" s="8" t="s">
        <v>134</v>
      </c>
      <c r="E35" s="9">
        <v>0</v>
      </c>
      <c r="F35" s="10">
        <v>24</v>
      </c>
      <c r="G35" s="10">
        <v>0</v>
      </c>
      <c r="H35" s="10">
        <v>0</v>
      </c>
      <c r="I35" s="10">
        <v>0</v>
      </c>
      <c r="J35" s="10">
        <v>0</v>
      </c>
      <c r="K35" s="10">
        <v>924</v>
      </c>
      <c r="L35" s="10">
        <v>9</v>
      </c>
      <c r="M35" s="10">
        <v>326</v>
      </c>
      <c r="N35" s="10">
        <v>0</v>
      </c>
      <c r="O35" s="10">
        <v>10133</v>
      </c>
      <c r="P35" s="28">
        <f>((100/$F$60)*F35*0.1)+((100/$G$60)*G35*0.1)+((100/$H$60)*H35*0.1)+((100/$I$60)*I35*0.1)+((100/$J$60)*J35*0.1)+((100/$K$60)*K35*0.1)+((100/$L$60)*L35)*0.1+((100/$M$60)*M35*0.1)+((100/$N$60)*N35*0.1)+((100/$O$60)*O35*0.1)</f>
        <v>3.5487631668525629E-2</v>
      </c>
      <c r="Q35" s="10">
        <v>100000</v>
      </c>
      <c r="R35" s="10">
        <f>$R$60/100*P35</f>
        <v>5269.8707176180533</v>
      </c>
      <c r="S35" s="11">
        <f>Q35+R35</f>
        <v>105269.87071761805</v>
      </c>
      <c r="T35" s="10">
        <v>53128.827642816053</v>
      </c>
      <c r="U35" s="26"/>
    </row>
    <row r="36" spans="1:21" x14ac:dyDescent="0.25">
      <c r="A36" s="8" t="s">
        <v>10</v>
      </c>
      <c r="B36" s="8" t="s">
        <v>11</v>
      </c>
      <c r="C36" s="8" t="s">
        <v>113</v>
      </c>
      <c r="D36" s="8" t="s">
        <v>134</v>
      </c>
      <c r="E36" s="9">
        <v>1</v>
      </c>
      <c r="F36" s="10">
        <v>1277</v>
      </c>
      <c r="G36" s="10">
        <v>69</v>
      </c>
      <c r="H36" s="10">
        <v>1961</v>
      </c>
      <c r="I36" s="10">
        <v>1431</v>
      </c>
      <c r="J36" s="10">
        <v>0</v>
      </c>
      <c r="K36" s="10">
        <v>12930</v>
      </c>
      <c r="L36" s="10">
        <v>69</v>
      </c>
      <c r="M36" s="10">
        <v>5445</v>
      </c>
      <c r="N36" s="10">
        <v>0</v>
      </c>
      <c r="O36" s="10">
        <v>19745</v>
      </c>
      <c r="P36" s="28">
        <f>((100/$F$60)*F36*0.1)+((100/$G$60)*G36*0.1)+((100/$H$60)*H36*0.1)+((100/$I$60)*I36*0.1)+((100/$J$60)*J36*0.1)+((100/$K$60)*K36*0.1)+((100/$L$60)*L36)*0.1+((100/$M$60)*M36*0.1)+((100/$N$60)*N36*0.1)+((100/$O$60)*O36*0.1)</f>
        <v>0.53881944337250032</v>
      </c>
      <c r="Q36" s="10">
        <v>150000</v>
      </c>
      <c r="R36" s="10">
        <f>$R$60/100*P36</f>
        <v>80014.040757484239</v>
      </c>
      <c r="S36" s="11">
        <f>Q36+R36</f>
        <v>230014.04075748424</v>
      </c>
      <c r="T36" s="10">
        <v>205867.66847042111</v>
      </c>
      <c r="U36" s="26"/>
    </row>
    <row r="37" spans="1:21" x14ac:dyDescent="0.25">
      <c r="A37" s="8" t="s">
        <v>46</v>
      </c>
      <c r="B37" s="8" t="s">
        <v>128</v>
      </c>
      <c r="C37" s="8" t="s">
        <v>4</v>
      </c>
      <c r="D37" s="8" t="s">
        <v>132</v>
      </c>
      <c r="E37" s="9">
        <v>0</v>
      </c>
      <c r="F37" s="10">
        <v>190</v>
      </c>
      <c r="G37" s="10">
        <v>5</v>
      </c>
      <c r="H37" s="10">
        <v>0</v>
      </c>
      <c r="I37" s="10">
        <v>262</v>
      </c>
      <c r="J37" s="10">
        <v>26</v>
      </c>
      <c r="K37" s="10">
        <v>1266</v>
      </c>
      <c r="L37" s="10">
        <v>9</v>
      </c>
      <c r="M37" s="10">
        <v>195</v>
      </c>
      <c r="N37" s="10">
        <v>226</v>
      </c>
      <c r="O37" s="10">
        <v>3477</v>
      </c>
      <c r="P37" s="28">
        <f>((100/$F$60)*F37*0.1)+((100/$G$60)*G37*0.1)+((100/$H$60)*H37*0.1)+((100/$I$60)*I37*0.1)+((100/$J$60)*J37*0.1)+((100/$K$60)*K37*0.1)+((100/$L$60)*L37)*0.1+((100/$M$60)*M37*0.1)+((100/$N$60)*N37*0.1)+((100/$O$60)*O37*0.1)</f>
        <v>6.063445571365185E-2</v>
      </c>
      <c r="Q37" s="10">
        <v>100000</v>
      </c>
      <c r="R37" s="10">
        <f>$R$60/100*P37</f>
        <v>9004.1439121304429</v>
      </c>
      <c r="S37" s="11">
        <f>Q37+R37</f>
        <v>109004.14391213044</v>
      </c>
      <c r="T37" s="10">
        <v>112466.04325496526</v>
      </c>
      <c r="U37" s="26"/>
    </row>
    <row r="38" spans="1:21" x14ac:dyDescent="0.25">
      <c r="A38" s="8" t="s">
        <v>2</v>
      </c>
      <c r="B38" s="8" t="s">
        <v>126</v>
      </c>
      <c r="C38" s="8" t="s">
        <v>3</v>
      </c>
      <c r="D38" s="8" t="s">
        <v>136</v>
      </c>
      <c r="E38" s="9">
        <v>0</v>
      </c>
      <c r="F38" s="10">
        <v>110</v>
      </c>
      <c r="G38" s="10">
        <v>0</v>
      </c>
      <c r="H38" s="10">
        <v>15</v>
      </c>
      <c r="I38" s="10">
        <v>377</v>
      </c>
      <c r="J38" s="10">
        <v>2691</v>
      </c>
      <c r="K38" s="10">
        <v>415</v>
      </c>
      <c r="L38" s="10">
        <v>9</v>
      </c>
      <c r="M38" s="10">
        <v>1308</v>
      </c>
      <c r="N38" s="10">
        <v>13600</v>
      </c>
      <c r="O38" s="10">
        <v>14216</v>
      </c>
      <c r="P38" s="28">
        <f>((100/$F$60)*F38*0.1)+((100/$G$60)*G38*0.1)+((100/$H$60)*H38*0.1)+((100/$I$60)*I38*0.1)+((100/$J$60)*J38*0.1)+((100/$K$60)*K38*0.1)+((100/$L$60)*L38)*0.1+((100/$M$60)*M38*0.1)+((100/$N$60)*N38*0.1)+((100/$O$60)*O38*0.1)</f>
        <v>1.1348809689570565</v>
      </c>
      <c r="Q38" s="10">
        <v>100000</v>
      </c>
      <c r="R38" s="10">
        <f>$R$60/100*P38</f>
        <v>168528.46203296012</v>
      </c>
      <c r="S38" s="11">
        <f>Q38+R38</f>
        <v>268528.46203296015</v>
      </c>
      <c r="T38" s="10">
        <v>208208.36623455427</v>
      </c>
      <c r="U38" s="26"/>
    </row>
    <row r="39" spans="1:21" x14ac:dyDescent="0.25">
      <c r="A39" s="8" t="s">
        <v>5</v>
      </c>
      <c r="B39" s="8" t="s">
        <v>6</v>
      </c>
      <c r="C39" s="8" t="s">
        <v>113</v>
      </c>
      <c r="D39" s="8" t="s">
        <v>136</v>
      </c>
      <c r="E39" s="9">
        <v>1</v>
      </c>
      <c r="F39" s="10">
        <v>863</v>
      </c>
      <c r="G39" s="10">
        <v>241</v>
      </c>
      <c r="H39" s="10">
        <v>2072</v>
      </c>
      <c r="I39" s="10">
        <v>4005</v>
      </c>
      <c r="J39" s="10">
        <v>856</v>
      </c>
      <c r="K39" s="10">
        <v>4341</v>
      </c>
      <c r="L39" s="10">
        <v>368</v>
      </c>
      <c r="M39" s="10">
        <v>2558</v>
      </c>
      <c r="N39" s="10">
        <v>4990</v>
      </c>
      <c r="O39" s="10">
        <v>26913</v>
      </c>
      <c r="P39" s="28">
        <f>((100/$F$60)*F39*0.1)+((100/$G$60)*G39*0.1)+((100/$H$60)*H39*0.1)+((100/$I$60)*I39*0.1)+((100/$J$60)*J39*0.1)+((100/$K$60)*K39*0.1)+((100/$L$60)*L39)*0.1+((100/$M$60)*M39*0.1)+((100/$N$60)*N39*0.1)+((100/$O$60)*O39*0.1)</f>
        <v>1.0629188377725685</v>
      </c>
      <c r="Q39" s="10">
        <v>150000</v>
      </c>
      <c r="R39" s="10">
        <f>$R$60/100*P39</f>
        <v>157842.17190662108</v>
      </c>
      <c r="S39" s="11">
        <f>Q39+R39</f>
        <v>307842.17190662108</v>
      </c>
      <c r="T39" s="10">
        <v>283105.43396396353</v>
      </c>
      <c r="U39" s="26"/>
    </row>
    <row r="40" spans="1:21" x14ac:dyDescent="0.25">
      <c r="A40" s="8" t="s">
        <v>69</v>
      </c>
      <c r="B40" s="8" t="s">
        <v>139</v>
      </c>
      <c r="C40" s="8" t="s">
        <v>3</v>
      </c>
      <c r="D40" s="8" t="s">
        <v>134</v>
      </c>
      <c r="E40" s="9">
        <v>1</v>
      </c>
      <c r="F40" s="10">
        <v>22905</v>
      </c>
      <c r="G40" s="10">
        <v>584</v>
      </c>
      <c r="H40" s="10">
        <v>10013</v>
      </c>
      <c r="I40" s="10">
        <v>4465</v>
      </c>
      <c r="J40" s="10">
        <v>12083</v>
      </c>
      <c r="K40" s="10">
        <v>63332</v>
      </c>
      <c r="L40" s="10">
        <v>2147</v>
      </c>
      <c r="M40" s="10">
        <v>34460</v>
      </c>
      <c r="N40" s="10">
        <v>24693</v>
      </c>
      <c r="O40" s="10">
        <v>199179</v>
      </c>
      <c r="P40" s="28">
        <f>((100/$F$60)*F40*0.1)+((100/$G$60)*G40*0.1)+((100/$H$60)*H40*0.1)+((100/$I$60)*I40*0.1)+((100/$J$60)*J40*0.1)+((100/$K$60)*K40*0.1)+((100/$L$60)*L40)*0.1+((100/$M$60)*M40*0.1)+((100/$N$60)*N40*0.1)+((100/$O$60)*O40*0.1)</f>
        <v>7.8004711120894097</v>
      </c>
      <c r="Q40" s="10">
        <v>150000</v>
      </c>
      <c r="R40" s="10">
        <f>$R$60/100*P40</f>
        <v>1158360.5995799426</v>
      </c>
      <c r="S40" s="11">
        <f>Q40+R40</f>
        <v>1308360.5995799426</v>
      </c>
      <c r="T40" s="10">
        <v>820792.07880107278</v>
      </c>
      <c r="U40" s="26"/>
    </row>
    <row r="41" spans="1:21" x14ac:dyDescent="0.25">
      <c r="A41" s="8" t="s">
        <v>70</v>
      </c>
      <c r="B41" s="8" t="s">
        <v>71</v>
      </c>
      <c r="C41" s="8" t="s">
        <v>113</v>
      </c>
      <c r="D41" s="8" t="s">
        <v>134</v>
      </c>
      <c r="E41" s="9">
        <v>1</v>
      </c>
      <c r="F41" s="10">
        <v>4654</v>
      </c>
      <c r="G41" s="10">
        <v>611</v>
      </c>
      <c r="H41" s="10">
        <v>3090</v>
      </c>
      <c r="I41" s="10">
        <v>8529</v>
      </c>
      <c r="J41" s="10">
        <v>998</v>
      </c>
      <c r="K41" s="10">
        <v>39625</v>
      </c>
      <c r="L41" s="10">
        <v>122</v>
      </c>
      <c r="M41" s="10">
        <v>13920</v>
      </c>
      <c r="N41" s="10">
        <v>10387</v>
      </c>
      <c r="O41" s="10">
        <v>197283</v>
      </c>
      <c r="P41" s="28">
        <f>((100/$F$60)*F41*0.1)+((100/$G$60)*G41*0.1)+((100/$H$60)*H41*0.1)+((100/$I$60)*I41*0.1)+((100/$J$60)*J41*0.1)+((100/$K$60)*K41*0.1)+((100/$L$60)*L41)*0.1+((100/$M$60)*M41*0.1)+((100/$N$60)*N41*0.1)+((100/$O$60)*O41*0.1)</f>
        <v>2.4573328279146573</v>
      </c>
      <c r="Q41" s="10">
        <v>600000</v>
      </c>
      <c r="R41" s="10">
        <f>$R$60/100*P41</f>
        <v>364910.97614593309</v>
      </c>
      <c r="S41" s="11">
        <f>Q41+R41</f>
        <v>964910.97614593315</v>
      </c>
      <c r="T41" s="10">
        <v>608798.95530833805</v>
      </c>
      <c r="U41" s="26"/>
    </row>
    <row r="42" spans="1:21" x14ac:dyDescent="0.25">
      <c r="A42" s="1" t="s">
        <v>26</v>
      </c>
      <c r="B42" s="8" t="s">
        <v>27</v>
      </c>
      <c r="C42" s="1" t="s">
        <v>121</v>
      </c>
      <c r="D42" s="8" t="s">
        <v>25</v>
      </c>
      <c r="E42" s="9">
        <v>1</v>
      </c>
      <c r="F42" s="10">
        <v>306</v>
      </c>
      <c r="G42" s="10">
        <v>299</v>
      </c>
      <c r="H42" s="10">
        <v>285</v>
      </c>
      <c r="I42" s="10">
        <v>788</v>
      </c>
      <c r="J42" s="10">
        <v>0</v>
      </c>
      <c r="K42" s="10">
        <v>3113</v>
      </c>
      <c r="L42" s="10">
        <v>4</v>
      </c>
      <c r="M42" s="10">
        <v>489</v>
      </c>
      <c r="N42" s="10">
        <v>0</v>
      </c>
      <c r="O42" s="10">
        <v>9186</v>
      </c>
      <c r="P42" s="28">
        <f>((100/$F$60)*F42*0.1)+((100/$G$60)*G42*0.1)+((100/$H$60)*H42*0.1)+((100/$I$60)*I42*0.1)+((100/$J$60)*J42*0.1)+((100/$K$60)*K42*0.1)+((100/$L$60)*L42)*0.1+((100/$M$60)*M42*0.1)+((100/$N$60)*N42*0.1)+((100/$O$60)*O42*0.1)</f>
        <v>0.14943993424196206</v>
      </c>
      <c r="Q42" s="10">
        <v>150000</v>
      </c>
      <c r="R42" s="10">
        <f>$R$60/100*P42</f>
        <v>22191.650907010273</v>
      </c>
      <c r="S42" s="11">
        <f>Q42+R42</f>
        <v>172191.65090701028</v>
      </c>
      <c r="T42" s="10">
        <v>0</v>
      </c>
      <c r="U42" s="26"/>
    </row>
    <row r="43" spans="1:21" x14ac:dyDescent="0.25">
      <c r="A43" s="8" t="s">
        <v>28</v>
      </c>
      <c r="B43" s="8" t="s">
        <v>29</v>
      </c>
      <c r="C43" s="8" t="s">
        <v>4</v>
      </c>
      <c r="D43" s="8" t="s">
        <v>25</v>
      </c>
      <c r="E43" s="9">
        <v>0</v>
      </c>
      <c r="F43" s="10">
        <v>20</v>
      </c>
      <c r="G43" s="10">
        <v>295</v>
      </c>
      <c r="H43" s="10">
        <v>5176</v>
      </c>
      <c r="I43" s="10">
        <v>301</v>
      </c>
      <c r="J43" s="10">
        <v>0</v>
      </c>
      <c r="K43" s="10">
        <v>2588</v>
      </c>
      <c r="L43" s="10">
        <v>1</v>
      </c>
      <c r="M43" s="10">
        <v>2</v>
      </c>
      <c r="N43" s="10">
        <v>0</v>
      </c>
      <c r="O43" s="10">
        <v>22592</v>
      </c>
      <c r="P43" s="28">
        <f>((100/$F$60)*F43*0.1)+((100/$G$60)*G43*0.1)+((100/$H$60)*H43*0.1)+((100/$I$60)*I43*0.1)+((100/$J$60)*J43*0.1)+((100/$K$60)*K43*0.1)+((100/$L$60)*L43)*0.1+((100/$M$60)*M43*0.1)+((100/$N$60)*N43*0.1)+((100/$O$60)*O43*0.1)</f>
        <v>0.33533675563814153</v>
      </c>
      <c r="Q43" s="10">
        <v>100000</v>
      </c>
      <c r="R43" s="10">
        <f>$R$60/100*P43</f>
        <v>49797.105808157248</v>
      </c>
      <c r="S43" s="11">
        <f>Q43+R43</f>
        <v>149797.10580815724</v>
      </c>
      <c r="T43" s="10">
        <v>159305.28391413734</v>
      </c>
      <c r="U43" s="26"/>
    </row>
    <row r="44" spans="1:21" x14ac:dyDescent="0.25">
      <c r="A44" s="8" t="s">
        <v>30</v>
      </c>
      <c r="B44" s="8" t="s">
        <v>31</v>
      </c>
      <c r="C44" s="8" t="s">
        <v>121</v>
      </c>
      <c r="D44" s="8" t="s">
        <v>25</v>
      </c>
      <c r="E44" s="12">
        <v>0</v>
      </c>
      <c r="F44" s="27">
        <v>562</v>
      </c>
      <c r="G44" s="27">
        <v>98</v>
      </c>
      <c r="H44" s="27">
        <v>205</v>
      </c>
      <c r="I44" s="27">
        <v>660</v>
      </c>
      <c r="J44" s="27">
        <v>173</v>
      </c>
      <c r="K44" s="27">
        <v>2487</v>
      </c>
      <c r="L44" s="27">
        <v>47</v>
      </c>
      <c r="M44" s="27">
        <v>284</v>
      </c>
      <c r="N44" s="27">
        <v>0</v>
      </c>
      <c r="O44" s="27">
        <v>4381</v>
      </c>
      <c r="P44" s="28">
        <f>((100/$F$60)*F44*0.1)+((100/$G$60)*G44*0.1)+((100/$H$60)*H44*0.1)+((100/$I$60)*I44*0.1)+((100/$J$60)*J44*0.1)+((100/$K$60)*K44*0.1)+((100/$L$60)*L44)*0.1+((100/$M$60)*M44*0.1)+((100/$N$60)*N44*0.1)+((100/$O$60)*O44*0.1)</f>
        <v>0.16437313291391875</v>
      </c>
      <c r="Q44" s="10">
        <v>100000</v>
      </c>
      <c r="R44" s="10">
        <f>$R$60/100*P44</f>
        <v>24409.212989957436</v>
      </c>
      <c r="S44" s="11">
        <f>Q44+R44</f>
        <v>124409.21298995744</v>
      </c>
      <c r="T44" s="10">
        <v>178095.92947593541</v>
      </c>
      <c r="U44" s="26"/>
    </row>
    <row r="45" spans="1:21" x14ac:dyDescent="0.25">
      <c r="A45" s="8" t="s">
        <v>32</v>
      </c>
      <c r="B45" s="8" t="s">
        <v>33</v>
      </c>
      <c r="C45" s="8" t="s">
        <v>3</v>
      </c>
      <c r="D45" s="8" t="s">
        <v>25</v>
      </c>
      <c r="E45" s="9">
        <v>1</v>
      </c>
      <c r="F45" s="10">
        <v>11220</v>
      </c>
      <c r="G45" s="10">
        <v>0</v>
      </c>
      <c r="H45" s="10">
        <v>14192</v>
      </c>
      <c r="I45" s="10">
        <v>6386</v>
      </c>
      <c r="J45" s="10">
        <v>0</v>
      </c>
      <c r="K45" s="10">
        <v>27962</v>
      </c>
      <c r="L45" s="10">
        <v>74</v>
      </c>
      <c r="M45" s="10">
        <v>5276</v>
      </c>
      <c r="N45" s="10">
        <v>0</v>
      </c>
      <c r="O45" s="10">
        <v>310488</v>
      </c>
      <c r="P45" s="28">
        <f>((100/$F$60)*F45*0.1)+((100/$G$60)*G45*0.1)+((100/$H$60)*H45*0.1)+((100/$I$60)*I45*0.1)+((100/$J$60)*J45*0.1)+((100/$K$60)*K45*0.1)+((100/$L$60)*L45)*0.1+((100/$M$60)*M45*0.1)+((100/$N$60)*N45*0.1)+((100/$O$60)*O45*0.1)</f>
        <v>2.2428762759750525</v>
      </c>
      <c r="Q45" s="10">
        <v>150000</v>
      </c>
      <c r="R45" s="10">
        <f>$R$60/100*P45</f>
        <v>333064.43553076411</v>
      </c>
      <c r="S45" s="11">
        <f>Q45+R45</f>
        <v>483064.43553076411</v>
      </c>
      <c r="T45" s="10">
        <v>653860.80360594322</v>
      </c>
      <c r="U45" s="26"/>
    </row>
    <row r="46" spans="1:21" x14ac:dyDescent="0.25">
      <c r="A46" s="25" t="s">
        <v>34</v>
      </c>
      <c r="B46" s="8" t="s">
        <v>35</v>
      </c>
      <c r="C46" s="13" t="s">
        <v>113</v>
      </c>
      <c r="D46" s="13" t="s">
        <v>25</v>
      </c>
      <c r="E46" s="12">
        <v>1</v>
      </c>
      <c r="F46" s="27">
        <v>75173</v>
      </c>
      <c r="G46" s="27">
        <v>21585</v>
      </c>
      <c r="H46" s="27">
        <v>49225</v>
      </c>
      <c r="I46" s="27">
        <v>83938</v>
      </c>
      <c r="J46" s="27">
        <v>14435</v>
      </c>
      <c r="K46" s="27">
        <v>290361</v>
      </c>
      <c r="L46" s="27">
        <v>6056</v>
      </c>
      <c r="M46" s="27">
        <v>109770</v>
      </c>
      <c r="N46" s="27">
        <v>59480</v>
      </c>
      <c r="O46" s="27">
        <v>1945304</v>
      </c>
      <c r="P46" s="28">
        <f>((100/$F$60)*F46*0.1)+((100/$G$60)*G46*0.1)+((100/$H$60)*H46*0.1)+((100/$I$60)*I46*0.1)+((100/$J$60)*J46*0.1)+((100/$K$60)*K46*0.1)+((100/$L$60)*L46)*0.1+((100/$M$60)*M46*0.1)+((100/$N$60)*N46*0.1)+((100/$O$60)*O46*0.1)</f>
        <v>28.352672413537565</v>
      </c>
      <c r="Q46" s="27">
        <v>1750000</v>
      </c>
      <c r="R46" s="10">
        <f>$R$60/100*P46</f>
        <v>4210337.8302034317</v>
      </c>
      <c r="S46" s="11">
        <f>Q46+R46</f>
        <v>5960337.8302034317</v>
      </c>
      <c r="T46" s="10">
        <v>6676617.4855848784</v>
      </c>
      <c r="U46" s="26"/>
    </row>
    <row r="47" spans="1:21" x14ac:dyDescent="0.25">
      <c r="A47" s="8" t="s">
        <v>73</v>
      </c>
      <c r="B47" s="8" t="s">
        <v>74</v>
      </c>
      <c r="C47" s="8" t="s">
        <v>72</v>
      </c>
      <c r="D47" s="8" t="s">
        <v>72</v>
      </c>
      <c r="E47" s="12">
        <v>1</v>
      </c>
      <c r="F47" s="27">
        <v>26</v>
      </c>
      <c r="G47" s="27">
        <v>0</v>
      </c>
      <c r="H47" s="27">
        <v>52</v>
      </c>
      <c r="I47" s="27">
        <v>26</v>
      </c>
      <c r="J47" s="27">
        <v>0</v>
      </c>
      <c r="K47" s="27">
        <v>537</v>
      </c>
      <c r="L47" s="27">
        <v>1</v>
      </c>
      <c r="M47" s="27">
        <v>8</v>
      </c>
      <c r="N47" s="27">
        <v>0</v>
      </c>
      <c r="O47" s="27">
        <v>753</v>
      </c>
      <c r="P47" s="28">
        <f>((100/$F$60)*F47*0.1)+((100/$G$60)*G47*0.1)+((100/$H$60)*H47*0.1)+((100/$I$60)*I47*0.1)+((100/$J$60)*J47*0.1)+((100/$K$60)*K47*0.1)+((100/$L$60)*L47)*0.1+((100/$M$60)*M47*0.1)+((100/$N$60)*N47*0.1)+((100/$O$60)*O47*0.1)</f>
        <v>1.0824548865652352E-2</v>
      </c>
      <c r="Q47" s="27">
        <v>150000</v>
      </c>
      <c r="R47" s="10">
        <f>$R$60/100*P47</f>
        <v>1607.4325170907352</v>
      </c>
      <c r="S47" s="11">
        <f>Q47+R47</f>
        <v>151607.43251709073</v>
      </c>
      <c r="T47" s="10">
        <v>75496.120539634285</v>
      </c>
      <c r="U47" s="26"/>
    </row>
    <row r="48" spans="1:21" x14ac:dyDescent="0.25">
      <c r="A48" s="8" t="s">
        <v>23</v>
      </c>
      <c r="B48" s="8" t="s">
        <v>130</v>
      </c>
      <c r="C48" s="8" t="s">
        <v>3</v>
      </c>
      <c r="D48" s="8" t="s">
        <v>85</v>
      </c>
      <c r="E48" s="9">
        <v>1</v>
      </c>
      <c r="F48" s="10">
        <v>609</v>
      </c>
      <c r="G48" s="10">
        <v>93</v>
      </c>
      <c r="H48" s="10">
        <v>609</v>
      </c>
      <c r="I48" s="10">
        <v>4936</v>
      </c>
      <c r="J48" s="10">
        <v>106</v>
      </c>
      <c r="K48" s="10">
        <v>5919</v>
      </c>
      <c r="L48" s="10">
        <v>41</v>
      </c>
      <c r="M48" s="10">
        <v>398</v>
      </c>
      <c r="N48" s="10">
        <v>116</v>
      </c>
      <c r="O48" s="10">
        <v>57869</v>
      </c>
      <c r="P48" s="28">
        <f>((100/$F$60)*F48*0.1)+((100/$G$60)*G48*0.1)+((100/$H$60)*H48*0.1)+((100/$I$60)*I48*0.1)+((100/$J$60)*J48*0.1)+((100/$K$60)*K48*0.1)+((100/$L$60)*L48)*0.1+((100/$M$60)*M48*0.1)+((100/$N$60)*N48*0.1)+((100/$O$60)*O48*0.1)</f>
        <v>0.45999652110695893</v>
      </c>
      <c r="Q48" s="10">
        <v>150000</v>
      </c>
      <c r="R48" s="10">
        <f>$R$60/100*P48</f>
        <v>68308.931388558063</v>
      </c>
      <c r="S48" s="11">
        <f>Q48+R48</f>
        <v>218308.93138855806</v>
      </c>
      <c r="T48" s="10">
        <v>186096.82876597342</v>
      </c>
      <c r="U48" s="26"/>
    </row>
    <row r="49" spans="1:21" x14ac:dyDescent="0.25">
      <c r="A49" s="8" t="s">
        <v>24</v>
      </c>
      <c r="B49" s="8" t="s">
        <v>131</v>
      </c>
      <c r="C49" s="8" t="s">
        <v>113</v>
      </c>
      <c r="D49" s="8" t="s">
        <v>85</v>
      </c>
      <c r="E49" s="9">
        <v>1</v>
      </c>
      <c r="F49" s="10">
        <v>1260</v>
      </c>
      <c r="G49" s="10">
        <v>341</v>
      </c>
      <c r="H49" s="10">
        <v>168</v>
      </c>
      <c r="I49" s="10">
        <v>1012</v>
      </c>
      <c r="J49" s="10">
        <v>877</v>
      </c>
      <c r="K49" s="10">
        <v>4660</v>
      </c>
      <c r="L49" s="10">
        <v>45</v>
      </c>
      <c r="M49" s="10">
        <v>937</v>
      </c>
      <c r="N49" s="10">
        <v>3624</v>
      </c>
      <c r="O49" s="10">
        <v>26814</v>
      </c>
      <c r="P49" s="28">
        <f>((100/$F$60)*F49*0.1)+((100/$G$60)*G49*0.1)+((100/$H$60)*H49*0.1)+((100/$I$60)*I49*0.1)+((100/$J$60)*J49*0.1)+((100/$K$60)*K49*0.1)+((100/$L$60)*L49)*0.1+((100/$M$60)*M49*0.1)+((100/$N$60)*N49*0.1)+((100/$O$60)*O49*0.1)</f>
        <v>0.57887332565652683</v>
      </c>
      <c r="Q49" s="10">
        <v>150000</v>
      </c>
      <c r="R49" s="10">
        <f>$R$60/100*P49</f>
        <v>85961.994212003439</v>
      </c>
      <c r="S49" s="11">
        <f>Q49+R49</f>
        <v>235961.99421200342</v>
      </c>
      <c r="T49" s="10">
        <v>219973.47457796539</v>
      </c>
      <c r="U49" s="26"/>
    </row>
    <row r="50" spans="1:21" x14ac:dyDescent="0.25">
      <c r="A50" s="8" t="s">
        <v>61</v>
      </c>
      <c r="B50" s="8" t="s">
        <v>129</v>
      </c>
      <c r="C50" s="8" t="s">
        <v>113</v>
      </c>
      <c r="D50" s="8" t="s">
        <v>133</v>
      </c>
      <c r="E50" s="9">
        <v>1</v>
      </c>
      <c r="F50" s="10">
        <v>2892</v>
      </c>
      <c r="G50" s="10">
        <v>221</v>
      </c>
      <c r="H50" s="10">
        <v>3095</v>
      </c>
      <c r="I50" s="10">
        <v>589</v>
      </c>
      <c r="J50" s="10">
        <v>61</v>
      </c>
      <c r="K50" s="10">
        <v>35437</v>
      </c>
      <c r="L50" s="10">
        <v>198</v>
      </c>
      <c r="M50" s="10">
        <v>3596</v>
      </c>
      <c r="N50" s="10">
        <v>25</v>
      </c>
      <c r="O50" s="10">
        <v>353617</v>
      </c>
      <c r="P50" s="28">
        <f>((100/$F$60)*F50*0.1)+((100/$G$60)*G50*0.1)+((100/$H$60)*H50*0.1)+((100/$I$60)*I50*0.1)+((100/$J$60)*J50*0.1)+((100/$K$60)*K50*0.1)+((100/$L$60)*L50)*0.1+((100/$M$60)*M50*0.1)+((100/$N$60)*N50*0.1)+((100/$O$60)*O50*0.1)</f>
        <v>1.2802248694197118</v>
      </c>
      <c r="Q50" s="10">
        <v>150000</v>
      </c>
      <c r="R50" s="10">
        <f>$R$60/100*P50</f>
        <v>190111.85683898389</v>
      </c>
      <c r="S50" s="11">
        <f>Q50+R50</f>
        <v>340111.85683898389</v>
      </c>
      <c r="T50" s="10">
        <v>563907.91366597987</v>
      </c>
      <c r="U50" s="26"/>
    </row>
    <row r="51" spans="1:21" x14ac:dyDescent="0.25">
      <c r="A51" s="8" t="s">
        <v>109</v>
      </c>
      <c r="B51" s="8" t="s">
        <v>114</v>
      </c>
      <c r="C51" s="8" t="s">
        <v>113</v>
      </c>
      <c r="D51" s="8" t="s">
        <v>135</v>
      </c>
      <c r="E51" s="9">
        <v>1</v>
      </c>
      <c r="F51" s="10">
        <v>1368</v>
      </c>
      <c r="G51" s="10">
        <v>17</v>
      </c>
      <c r="H51" s="10">
        <v>4062</v>
      </c>
      <c r="I51" s="10">
        <v>923</v>
      </c>
      <c r="J51" s="10">
        <v>20</v>
      </c>
      <c r="K51" s="10">
        <v>11221</v>
      </c>
      <c r="L51" s="10">
        <v>45</v>
      </c>
      <c r="M51" s="10">
        <v>5205</v>
      </c>
      <c r="N51" s="10">
        <v>32</v>
      </c>
      <c r="O51" s="10">
        <v>121052</v>
      </c>
      <c r="P51" s="28">
        <f>((100/$F$60)*F51*0.1)+((100/$G$60)*G51*0.1)+((100/$H$60)*H51*0.1)+((100/$I$60)*I51*0.1)+((100/$J$60)*J51*0.1)+((100/$K$60)*K51*0.1)+((100/$L$60)*L51)*0.1+((100/$M$60)*M51*0.1)+((100/$N$60)*N51*0.1)+((100/$O$60)*O51*0.1)</f>
        <v>0.70583896640620403</v>
      </c>
      <c r="Q51" s="10">
        <v>150000</v>
      </c>
      <c r="R51" s="10">
        <f>$R$60/100*P51</f>
        <v>104816.2395045616</v>
      </c>
      <c r="S51" s="11">
        <f>Q51+R51</f>
        <v>254816.23950456158</v>
      </c>
      <c r="T51" s="10">
        <v>223389</v>
      </c>
      <c r="U51" s="26"/>
    </row>
    <row r="52" spans="1:21" x14ac:dyDescent="0.25">
      <c r="A52" s="8" t="s">
        <v>47</v>
      </c>
      <c r="B52" s="8" t="s">
        <v>48</v>
      </c>
      <c r="C52" s="8" t="s">
        <v>113</v>
      </c>
      <c r="D52" s="8" t="s">
        <v>135</v>
      </c>
      <c r="E52" s="9">
        <v>1</v>
      </c>
      <c r="F52" s="10">
        <v>1276</v>
      </c>
      <c r="G52" s="10">
        <v>7171</v>
      </c>
      <c r="H52" s="10">
        <v>397</v>
      </c>
      <c r="I52" s="10">
        <v>103</v>
      </c>
      <c r="J52" s="10">
        <v>179</v>
      </c>
      <c r="K52" s="10">
        <v>14468</v>
      </c>
      <c r="L52" s="10">
        <v>75</v>
      </c>
      <c r="M52" s="10">
        <v>765</v>
      </c>
      <c r="N52" s="10">
        <v>0</v>
      </c>
      <c r="O52" s="10">
        <v>73829</v>
      </c>
      <c r="P52" s="28">
        <f>((100/$F$60)*F52*0.1)+((100/$G$60)*G52*0.1)+((100/$H$60)*H52*0.1)+((100/$I$60)*I52*0.1)+((100/$J$60)*J52*0.1)+((100/$K$60)*K52*0.1)+((100/$L$60)*L52)*0.1+((100/$M$60)*M52*0.1)+((100/$N$60)*N52*0.1)+((100/$O$60)*O52*0.1)</f>
        <v>1.2347864255767038</v>
      </c>
      <c r="Q52" s="10">
        <v>150000</v>
      </c>
      <c r="R52" s="10">
        <f>$R$60/100*P52</f>
        <v>183364.30245442982</v>
      </c>
      <c r="S52" s="11">
        <f>Q52+R52</f>
        <v>333364.3024544298</v>
      </c>
      <c r="T52" s="10">
        <v>336753.02857326897</v>
      </c>
      <c r="U52" s="26"/>
    </row>
    <row r="53" spans="1:21" x14ac:dyDescent="0.25">
      <c r="A53" s="8" t="s">
        <v>36</v>
      </c>
      <c r="B53" s="8" t="s">
        <v>37</v>
      </c>
      <c r="C53" s="8" t="s">
        <v>121</v>
      </c>
      <c r="D53" s="8" t="s">
        <v>25</v>
      </c>
      <c r="E53" s="12">
        <v>0</v>
      </c>
      <c r="F53" s="27">
        <v>236</v>
      </c>
      <c r="G53" s="27">
        <v>522</v>
      </c>
      <c r="H53" s="27">
        <v>3278</v>
      </c>
      <c r="I53" s="27">
        <v>345</v>
      </c>
      <c r="J53" s="27">
        <v>0</v>
      </c>
      <c r="K53" s="27">
        <v>21448</v>
      </c>
      <c r="L53" s="27">
        <v>20</v>
      </c>
      <c r="M53" s="27">
        <v>19071</v>
      </c>
      <c r="N53" s="27">
        <v>0</v>
      </c>
      <c r="O53" s="27">
        <v>0</v>
      </c>
      <c r="P53" s="28">
        <f>((100/$F$60)*F53*0.1)+((100/$G$60)*G53*0.1)+((100/$H$60)*H53*0.1)+((100/$I$60)*I53*0.1)+((100/$J$60)*J53*0.1)+((100/$K$60)*K53*0.1)+((100/$L$60)*L53)*0.1+((100/$M$60)*M53*0.1)+((100/$N$60)*N53*0.1)+((100/$O$60)*O53*0.1)</f>
        <v>0.945153519735075</v>
      </c>
      <c r="Q53" s="10">
        <v>100000</v>
      </c>
      <c r="R53" s="10">
        <f>$R$60/100*P53</f>
        <v>140354.16349643495</v>
      </c>
      <c r="S53" s="11">
        <f>Q53+R53</f>
        <v>240354.16349643495</v>
      </c>
      <c r="T53" s="10">
        <v>80610.184087840054</v>
      </c>
      <c r="U53" s="26"/>
    </row>
    <row r="54" spans="1:21" x14ac:dyDescent="0.25">
      <c r="A54" s="8" t="s">
        <v>38</v>
      </c>
      <c r="B54" s="8" t="s">
        <v>39</v>
      </c>
      <c r="C54" s="8" t="s">
        <v>121</v>
      </c>
      <c r="D54" s="8" t="s">
        <v>25</v>
      </c>
      <c r="E54" s="12">
        <v>1</v>
      </c>
      <c r="F54" s="27">
        <v>428</v>
      </c>
      <c r="G54" s="27">
        <v>428</v>
      </c>
      <c r="H54" s="27">
        <v>0</v>
      </c>
      <c r="I54" s="27">
        <v>428</v>
      </c>
      <c r="J54" s="27">
        <v>0</v>
      </c>
      <c r="K54" s="27">
        <v>2781</v>
      </c>
      <c r="L54" s="27">
        <v>17</v>
      </c>
      <c r="M54" s="27">
        <v>147</v>
      </c>
      <c r="N54" s="27">
        <v>0</v>
      </c>
      <c r="O54" s="27">
        <v>11206</v>
      </c>
      <c r="P54" s="28">
        <f>((100/$F$60)*F54*0.1)+((100/$G$60)*G54*0.1)+((100/$H$60)*H54*0.1)+((100/$I$60)*I54*0.1)+((100/$J$60)*J54*0.1)+((100/$K$60)*K54*0.1)+((100/$L$60)*L54)*0.1+((100/$M$60)*M54*0.1)+((100/$N$60)*N54*0.1)+((100/$O$60)*O54*0.1)</f>
        <v>0.13983923210716251</v>
      </c>
      <c r="Q54" s="10">
        <v>150000</v>
      </c>
      <c r="R54" s="10">
        <f>$R$60/100*P54</f>
        <v>20765.958160835104</v>
      </c>
      <c r="S54" s="11">
        <f>Q54+R54</f>
        <v>170765.95816083511</v>
      </c>
      <c r="T54" s="10">
        <v>284529.9361051328</v>
      </c>
      <c r="U54" s="26"/>
    </row>
    <row r="55" spans="1:21" x14ac:dyDescent="0.25">
      <c r="A55" s="8" t="s">
        <v>40</v>
      </c>
      <c r="B55" s="8" t="s">
        <v>127</v>
      </c>
      <c r="C55" s="8" t="s">
        <v>3</v>
      </c>
      <c r="D55" s="8" t="s">
        <v>25</v>
      </c>
      <c r="E55" s="9">
        <v>1</v>
      </c>
      <c r="F55" s="10">
        <v>3181</v>
      </c>
      <c r="G55" s="10">
        <v>0</v>
      </c>
      <c r="H55" s="10">
        <v>3839</v>
      </c>
      <c r="I55" s="10">
        <v>309</v>
      </c>
      <c r="J55" s="10">
        <v>0</v>
      </c>
      <c r="K55" s="10">
        <v>23070</v>
      </c>
      <c r="L55" s="10">
        <v>99</v>
      </c>
      <c r="M55" s="10">
        <v>964</v>
      </c>
      <c r="N55" s="10">
        <v>0</v>
      </c>
      <c r="O55" s="10">
        <v>244411</v>
      </c>
      <c r="P55" s="28">
        <f>((100/$F$60)*F55*0.1)+((100/$G$60)*G55*0.1)+((100/$H$60)*H55*0.1)+((100/$I$60)*I55*0.1)+((100/$J$60)*J55*0.1)+((100/$K$60)*K55*0.1)+((100/$L$60)*L55)*0.1+((100/$M$60)*M55*0.1)+((100/$N$60)*N55*0.1)+((100/$O$60)*O55*0.1)</f>
        <v>0.91100514412559264</v>
      </c>
      <c r="Q55" s="10">
        <v>150000</v>
      </c>
      <c r="R55" s="10">
        <f>$R$60/100*P55</f>
        <v>135283.17069647755</v>
      </c>
      <c r="S55" s="11">
        <f>Q55+R55</f>
        <v>285283.17069647752</v>
      </c>
      <c r="T55" s="10">
        <v>282682.88839918189</v>
      </c>
      <c r="U55" s="26"/>
    </row>
    <row r="56" spans="1:21" x14ac:dyDescent="0.25">
      <c r="A56" s="8" t="s">
        <v>41</v>
      </c>
      <c r="B56" s="8" t="s">
        <v>42</v>
      </c>
      <c r="C56" s="8" t="s">
        <v>4</v>
      </c>
      <c r="D56" s="8" t="s">
        <v>25</v>
      </c>
      <c r="E56" s="9">
        <v>1</v>
      </c>
      <c r="F56" s="10">
        <v>1016</v>
      </c>
      <c r="G56" s="10">
        <v>0</v>
      </c>
      <c r="H56" s="10">
        <v>2209</v>
      </c>
      <c r="I56" s="10">
        <v>189</v>
      </c>
      <c r="J56" s="10">
        <v>848</v>
      </c>
      <c r="K56" s="10">
        <v>15679</v>
      </c>
      <c r="L56" s="10">
        <v>324</v>
      </c>
      <c r="M56" s="10">
        <v>13910</v>
      </c>
      <c r="N56" s="10">
        <v>0</v>
      </c>
      <c r="O56" s="10">
        <v>40745</v>
      </c>
      <c r="P56" s="28">
        <f>((100/$F$60)*F56*0.1)+((100/$G$60)*G56*0.1)+((100/$H$60)*H56*0.1)+((100/$I$60)*I56*0.1)+((100/$J$60)*J56*0.1)+((100/$K$60)*K56*0.1)+((100/$L$60)*L56)*0.1+((100/$M$60)*M56*0.1)+((100/$N$60)*N56*0.1)+((100/$O$60)*O56*0.1)</f>
        <v>1.04145004052331</v>
      </c>
      <c r="Q56" s="10">
        <v>150000</v>
      </c>
      <c r="R56" s="10">
        <f>$R$60/100*P56</f>
        <v>154654.08127766289</v>
      </c>
      <c r="S56" s="11">
        <f>Q56+R56</f>
        <v>304654.08127766289</v>
      </c>
      <c r="T56" s="10">
        <v>253675.18312846785</v>
      </c>
      <c r="U56" s="26"/>
    </row>
    <row r="57" spans="1:21" x14ac:dyDescent="0.25">
      <c r="A57" s="8" t="s">
        <v>22</v>
      </c>
      <c r="B57" s="8" t="s">
        <v>144</v>
      </c>
      <c r="C57" s="8" t="s">
        <v>113</v>
      </c>
      <c r="D57" s="8" t="s">
        <v>83</v>
      </c>
      <c r="E57" s="9">
        <v>1</v>
      </c>
      <c r="F57" s="10">
        <v>361</v>
      </c>
      <c r="G57" s="10">
        <v>0</v>
      </c>
      <c r="H57" s="10">
        <v>224</v>
      </c>
      <c r="I57" s="10">
        <v>82</v>
      </c>
      <c r="J57" s="10">
        <v>147</v>
      </c>
      <c r="K57" s="10">
        <v>7172</v>
      </c>
      <c r="L57" s="10">
        <v>5</v>
      </c>
      <c r="M57" s="10">
        <v>2848</v>
      </c>
      <c r="N57" s="10">
        <v>210</v>
      </c>
      <c r="O57" s="10">
        <v>13082</v>
      </c>
      <c r="P57" s="28">
        <f>((100/$F$60)*F57*0.1)+((100/$G$60)*G57*0.1)+((100/$H$60)*H57*0.1)+((100/$I$60)*I57*0.1)+((100/$J$60)*J57*0.1)+((100/$K$60)*K57*0.1)+((100/$L$60)*L57)*0.1+((100/$M$60)*M57*0.1)+((100/$N$60)*N57*0.1)+((100/$O$60)*O57*0.1)</f>
        <v>0.2184266897195655</v>
      </c>
      <c r="Q57" s="10">
        <v>150000</v>
      </c>
      <c r="R57" s="10">
        <f>$R$60/100*P57</f>
        <v>32436.10131132781</v>
      </c>
      <c r="S57" s="11">
        <f>Q57+R57</f>
        <v>182436.1013113278</v>
      </c>
      <c r="T57" s="10">
        <v>82472.505255467855</v>
      </c>
      <c r="U57" s="26"/>
    </row>
    <row r="58" spans="1:21" x14ac:dyDescent="0.25">
      <c r="A58" s="8" t="s">
        <v>51</v>
      </c>
      <c r="B58" s="8" t="s">
        <v>52</v>
      </c>
      <c r="C58" s="8" t="s">
        <v>113</v>
      </c>
      <c r="D58" s="8" t="s">
        <v>82</v>
      </c>
      <c r="E58" s="9">
        <v>1</v>
      </c>
      <c r="F58" s="10">
        <v>865</v>
      </c>
      <c r="G58" s="10">
        <v>179</v>
      </c>
      <c r="H58" s="10">
        <v>1654</v>
      </c>
      <c r="I58" s="10">
        <v>542</v>
      </c>
      <c r="J58" s="10">
        <v>296</v>
      </c>
      <c r="K58" s="10">
        <v>6517</v>
      </c>
      <c r="L58" s="10">
        <v>23</v>
      </c>
      <c r="M58" s="10">
        <v>1238</v>
      </c>
      <c r="N58" s="10">
        <v>1194</v>
      </c>
      <c r="O58" s="10">
        <v>18927</v>
      </c>
      <c r="P58" s="28">
        <f>((100/$F$60)*F58*0.1)+((100/$G$60)*G58*0.1)+((100/$H$60)*H58*0.1)+((100/$I$60)*I58*0.1)+((100/$J$60)*J58*0.1)+((100/$K$60)*K58*0.1)+((100/$L$60)*L58)*0.1+((100/$M$60)*M58*0.1)+((100/$N$60)*N58*0.1)+((100/$O$60)*O58*0.1)</f>
        <v>0.38585510086169955</v>
      </c>
      <c r="Q58" s="10">
        <v>150000</v>
      </c>
      <c r="R58" s="10">
        <f>$R$60/100*P58</f>
        <v>57299.019451841348</v>
      </c>
      <c r="S58" s="11">
        <f>Q58+R58</f>
        <v>207299.01945184136</v>
      </c>
      <c r="T58" s="10">
        <v>185058.25365035326</v>
      </c>
      <c r="U58" s="26"/>
    </row>
    <row r="59" spans="1:21" x14ac:dyDescent="0.25">
      <c r="A59" s="8" t="s">
        <v>55</v>
      </c>
      <c r="B59" s="8" t="s">
        <v>143</v>
      </c>
      <c r="C59" s="8" t="s">
        <v>113</v>
      </c>
      <c r="D59" s="8" t="s">
        <v>81</v>
      </c>
      <c r="E59" s="9">
        <v>1</v>
      </c>
      <c r="F59" s="10">
        <v>211</v>
      </c>
      <c r="G59" s="10">
        <v>20</v>
      </c>
      <c r="H59" s="10">
        <v>0</v>
      </c>
      <c r="I59" s="10">
        <v>0</v>
      </c>
      <c r="J59" s="10">
        <v>0</v>
      </c>
      <c r="K59" s="10">
        <v>490</v>
      </c>
      <c r="L59" s="10">
        <v>0</v>
      </c>
      <c r="M59" s="10">
        <v>0</v>
      </c>
      <c r="N59" s="10">
        <v>0</v>
      </c>
      <c r="O59" s="10">
        <v>1365</v>
      </c>
      <c r="P59" s="28">
        <f>((100/$F$60)*F59*0.1)+((100/$G$60)*G59*0.1)+((100/$H$60)*H59*0.1)+((100/$I$60)*I59*0.1)+((100/$J$60)*J59*0.1)+((100/$K$60)*K59*0.1)+((100/$L$60)*L59)*0.1+((100/$M$60)*M59*0.1)+((100/$N$60)*N59*0.1)+((100/$O$60)*O59*0.1)</f>
        <v>1.7716948144301678E-2</v>
      </c>
      <c r="Q59" s="10">
        <v>150000</v>
      </c>
      <c r="R59" s="10">
        <f>$R$60/100*P59</f>
        <v>2630.9455390910257</v>
      </c>
      <c r="S59" s="11">
        <f>Q59+R59</f>
        <v>152630.94553909102</v>
      </c>
      <c r="T59" s="10">
        <v>129766.14004077169</v>
      </c>
      <c r="U59" s="26"/>
    </row>
    <row r="60" spans="1:21" x14ac:dyDescent="0.25">
      <c r="A60" s="29"/>
      <c r="B60" s="30" t="s">
        <v>98</v>
      </c>
      <c r="C60" s="9"/>
      <c r="D60" s="9"/>
      <c r="E60" s="9"/>
      <c r="F60" s="11">
        <f>SUM(F9:F59)</f>
        <v>218193</v>
      </c>
      <c r="G60" s="11">
        <f>SUM(G9:G59)</f>
        <v>84311</v>
      </c>
      <c r="H60" s="11">
        <f>SUM(H9:H59)</f>
        <v>218782</v>
      </c>
      <c r="I60" s="11">
        <f>SUM(I9:I59)</f>
        <v>228608</v>
      </c>
      <c r="J60" s="11">
        <f>SUM(J9:J59)</f>
        <v>63927</v>
      </c>
      <c r="K60" s="11">
        <f>SUM(K9:K59)</f>
        <v>1230047</v>
      </c>
      <c r="L60" s="11">
        <f>SUM(L9:L59)</f>
        <v>16617</v>
      </c>
      <c r="M60" s="11">
        <f>SUM(M9:M59)</f>
        <v>365976</v>
      </c>
      <c r="N60" s="11">
        <f>SUM(N9:N59)</f>
        <v>216019</v>
      </c>
      <c r="O60" s="11">
        <f>SUM(O9:O59)</f>
        <v>8072848</v>
      </c>
      <c r="P60" s="11">
        <f>SUM(P9:P59)</f>
        <v>100.00000000000001</v>
      </c>
      <c r="Q60" s="11">
        <f>SUM(Q9:Q59)</f>
        <v>9600000</v>
      </c>
      <c r="R60" s="11">
        <f>+R61-Q60</f>
        <v>14849880</v>
      </c>
      <c r="S60" s="11">
        <f>SUM(S9:S59)</f>
        <v>24449879.999999996</v>
      </c>
      <c r="T60" s="11">
        <f>SUM(T9:T59)</f>
        <v>24449880.215184741</v>
      </c>
      <c r="U60" s="26"/>
    </row>
    <row r="61" spans="1:21" x14ac:dyDescent="0.25"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4">
        <v>24449880</v>
      </c>
      <c r="S61" s="15"/>
      <c r="T61" s="24"/>
    </row>
    <row r="62" spans="1:21" x14ac:dyDescent="0.25"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16"/>
    </row>
    <row r="63" spans="1:21" x14ac:dyDescent="0.25"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/>
      <c r="T63" s="16"/>
    </row>
  </sheetData>
  <autoFilter ref="A8:T61">
    <sortState ref="A9:T61">
      <sortCondition ref="A8:A61"/>
    </sortState>
  </autoFilter>
  <mergeCells count="1">
    <mergeCell ref="A1:B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Dotations 2017</vt:lpstr>
    </vt:vector>
  </TitlesOfParts>
  <Company>MSS DGOS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dmariolle</dc:creator>
  <cp:lastModifiedBy>harvey.wiernik</cp:lastModifiedBy>
  <cp:lastPrinted>2017-06-13T09:55:58Z</cp:lastPrinted>
  <dcterms:created xsi:type="dcterms:W3CDTF">2014-12-15T11:01:31Z</dcterms:created>
  <dcterms:modified xsi:type="dcterms:W3CDTF">2017-06-13T09:56:08Z</dcterms:modified>
</cp:coreProperties>
</file>