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19320" windowHeight="11640" tabRatio="395" activeTab="2"/>
  </bookViews>
  <sheets>
    <sheet name="Scores-DRCI" sheetId="34" r:id="rId1"/>
    <sheet name="Montants-DRCI" sheetId="35" r:id="rId2"/>
    <sheet name="Dotations-2017" sheetId="36" r:id="rId3"/>
  </sheets>
  <definedNames>
    <definedName name="_xlnm._FilterDatabase" localSheetId="2" hidden="1">'Dotations-2017'!$A$1:$F$47</definedName>
    <definedName name="_xlnm._FilterDatabase" localSheetId="1" hidden="1">'Montants-DRCI'!$A$1:$E$250</definedName>
    <definedName name="_xlnm._FilterDatabase" localSheetId="0" hidden="1">'Scores-DRCI'!$A$1:$M$254</definedName>
    <definedName name="exp">#REF!</definedName>
    <definedName name="finess">#REF!</definedName>
  </definedNames>
  <calcPr calcId="145621"/>
</workbook>
</file>

<file path=xl/calcChain.xml><?xml version="1.0" encoding="utf-8"?>
<calcChain xmlns="http://schemas.openxmlformats.org/spreadsheetml/2006/main">
  <c r="F3" i="36" l="1"/>
  <c r="F4" i="36"/>
  <c r="F5" i="36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2" i="36"/>
  <c r="E3" i="35" l="1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E105" i="35"/>
  <c r="E106" i="35"/>
  <c r="E107" i="35"/>
  <c r="E108" i="35"/>
  <c r="E109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7" i="35"/>
  <c r="E128" i="35"/>
  <c r="E129" i="35"/>
  <c r="E130" i="35"/>
  <c r="E131" i="35"/>
  <c r="E132" i="35"/>
  <c r="E133" i="35"/>
  <c r="E134" i="35"/>
  <c r="E135" i="35"/>
  <c r="E136" i="35"/>
  <c r="E137" i="35"/>
  <c r="E138" i="35"/>
  <c r="E139" i="35"/>
  <c r="E140" i="35"/>
  <c r="E141" i="35"/>
  <c r="E142" i="35"/>
  <c r="E143" i="35"/>
  <c r="E144" i="35"/>
  <c r="E145" i="35"/>
  <c r="E146" i="35"/>
  <c r="E147" i="35"/>
  <c r="E148" i="35"/>
  <c r="E149" i="35"/>
  <c r="E150" i="35"/>
  <c r="E151" i="35"/>
  <c r="E152" i="35"/>
  <c r="E153" i="35"/>
  <c r="E154" i="35"/>
  <c r="E155" i="35"/>
  <c r="E156" i="35"/>
  <c r="E157" i="35"/>
  <c r="E158" i="35"/>
  <c r="E159" i="35"/>
  <c r="E160" i="35"/>
  <c r="E161" i="35"/>
  <c r="E162" i="35"/>
  <c r="E163" i="35"/>
  <c r="E164" i="35"/>
  <c r="E165" i="35"/>
  <c r="E166" i="35"/>
  <c r="E167" i="35"/>
  <c r="E168" i="35"/>
  <c r="E169" i="35"/>
  <c r="E170" i="35"/>
  <c r="E171" i="35"/>
  <c r="E172" i="35"/>
  <c r="E173" i="35"/>
  <c r="E174" i="35"/>
  <c r="E175" i="35"/>
  <c r="E176" i="35"/>
  <c r="E177" i="35"/>
  <c r="E178" i="35"/>
  <c r="E179" i="35"/>
  <c r="E180" i="35"/>
  <c r="E181" i="35"/>
  <c r="E182" i="35"/>
  <c r="E183" i="35"/>
  <c r="E184" i="35"/>
  <c r="E185" i="35"/>
  <c r="E186" i="35"/>
  <c r="E187" i="35"/>
  <c r="E188" i="35"/>
  <c r="E189" i="35"/>
  <c r="E190" i="35"/>
  <c r="E191" i="35"/>
  <c r="E192" i="35"/>
  <c r="E193" i="35"/>
  <c r="E194" i="35"/>
  <c r="E195" i="35"/>
  <c r="E196" i="35"/>
  <c r="E197" i="35"/>
  <c r="E198" i="35"/>
  <c r="E199" i="35"/>
  <c r="E200" i="35"/>
  <c r="E201" i="35"/>
  <c r="E202" i="35"/>
  <c r="E203" i="35"/>
  <c r="E204" i="35"/>
  <c r="E205" i="35"/>
  <c r="E206" i="35"/>
  <c r="E207" i="35"/>
  <c r="E208" i="35"/>
  <c r="E209" i="35"/>
  <c r="E210" i="35"/>
  <c r="E211" i="35"/>
  <c r="E212" i="35"/>
  <c r="E213" i="35"/>
  <c r="E214" i="35"/>
  <c r="E215" i="35"/>
  <c r="E216" i="35"/>
  <c r="E217" i="35"/>
  <c r="E218" i="35"/>
  <c r="E219" i="35"/>
  <c r="E220" i="35"/>
  <c r="E221" i="35"/>
  <c r="E222" i="35"/>
  <c r="E223" i="35"/>
  <c r="E224" i="35"/>
  <c r="E225" i="35"/>
  <c r="E226" i="35"/>
  <c r="E227" i="35"/>
  <c r="E228" i="35"/>
  <c r="E229" i="35"/>
  <c r="E230" i="35"/>
  <c r="E231" i="35"/>
  <c r="E232" i="35"/>
  <c r="E233" i="35"/>
  <c r="E234" i="35"/>
  <c r="E235" i="35"/>
  <c r="E236" i="35"/>
  <c r="E237" i="35"/>
  <c r="E238" i="35"/>
  <c r="E239" i="35"/>
  <c r="E240" i="35"/>
  <c r="E241" i="35"/>
  <c r="E242" i="35"/>
  <c r="E243" i="35"/>
  <c r="E244" i="35"/>
  <c r="E245" i="35"/>
  <c r="E246" i="35"/>
  <c r="E247" i="35"/>
  <c r="E248" i="35"/>
  <c r="E2" i="35"/>
  <c r="E249" i="35" l="1"/>
  <c r="J53" i="35"/>
  <c r="K53" i="35" s="1"/>
  <c r="L53" i="35" s="1"/>
  <c r="J52" i="35"/>
  <c r="J51" i="35"/>
  <c r="K51" i="35" s="1"/>
  <c r="L51" i="35" s="1"/>
  <c r="K52" i="35"/>
  <c r="L52" i="35" s="1"/>
  <c r="J44" i="35"/>
  <c r="K44" i="35" s="1"/>
  <c r="L44" i="35" s="1"/>
  <c r="J45" i="35"/>
  <c r="K45" i="35" s="1"/>
  <c r="L45" i="35" s="1"/>
  <c r="J46" i="35"/>
  <c r="K46" i="35" s="1"/>
  <c r="L46" i="35" s="1"/>
  <c r="J47" i="35"/>
  <c r="K47" i="35" s="1"/>
  <c r="L47" i="35" s="1"/>
  <c r="J48" i="35"/>
  <c r="K48" i="35" s="1"/>
  <c r="L48" i="35" s="1"/>
  <c r="J49" i="35"/>
  <c r="K49" i="35" s="1"/>
  <c r="L49" i="35" s="1"/>
  <c r="J50" i="35"/>
  <c r="K50" i="35" s="1"/>
  <c r="L50" i="35" s="1"/>
  <c r="J54" i="35"/>
  <c r="K54" i="35" s="1"/>
  <c r="L54" i="35" s="1"/>
  <c r="J55" i="35"/>
  <c r="K55" i="35" s="1"/>
  <c r="L55" i="35" s="1"/>
  <c r="J56" i="35"/>
  <c r="K56" i="35" s="1"/>
  <c r="L56" i="35" s="1"/>
  <c r="J57" i="35"/>
  <c r="K57" i="35" s="1"/>
  <c r="L57" i="35" s="1"/>
  <c r="J58" i="35"/>
  <c r="K58" i="35" s="1"/>
  <c r="L58" i="35" s="1"/>
  <c r="J59" i="35"/>
  <c r="K59" i="35" s="1"/>
  <c r="L59" i="35" s="1"/>
  <c r="J60" i="35"/>
  <c r="K60" i="35" s="1"/>
  <c r="L60" i="35" s="1"/>
  <c r="J61" i="35"/>
  <c r="K61" i="35" s="1"/>
  <c r="L61" i="35" s="1"/>
  <c r="J62" i="35"/>
  <c r="K62" i="35" s="1"/>
  <c r="L62" i="35" s="1"/>
  <c r="J63" i="35"/>
  <c r="K63" i="35" s="1"/>
  <c r="L63" i="35" s="1"/>
  <c r="J64" i="35"/>
  <c r="K64" i="35" s="1"/>
  <c r="L64" i="35" s="1"/>
  <c r="J65" i="35"/>
  <c r="K65" i="35" s="1"/>
  <c r="L65" i="35" s="1"/>
  <c r="J66" i="35"/>
  <c r="K66" i="35" s="1"/>
  <c r="L66" i="35" s="1"/>
  <c r="J67" i="35"/>
  <c r="K67" i="35" s="1"/>
  <c r="L67" i="35" s="1"/>
  <c r="J68" i="35"/>
  <c r="K68" i="35" s="1"/>
  <c r="L68" i="35" s="1"/>
  <c r="J69" i="35"/>
  <c r="K69" i="35" s="1"/>
  <c r="L69" i="35" s="1"/>
  <c r="J70" i="35"/>
  <c r="K70" i="35" s="1"/>
  <c r="L70" i="35" s="1"/>
  <c r="J71" i="35"/>
  <c r="K71" i="35" s="1"/>
  <c r="L71" i="35" s="1"/>
  <c r="J72" i="35"/>
  <c r="K72" i="35" s="1"/>
  <c r="L72" i="35" s="1"/>
  <c r="J73" i="35"/>
  <c r="K73" i="35" s="1"/>
  <c r="L73" i="35" s="1"/>
  <c r="J74" i="35"/>
  <c r="K74" i="35" s="1"/>
  <c r="L74" i="35" s="1"/>
  <c r="J75" i="35"/>
  <c r="K75" i="35" s="1"/>
  <c r="L75" i="35" s="1"/>
  <c r="J76" i="35"/>
  <c r="K76" i="35" s="1"/>
  <c r="L76" i="35" s="1"/>
  <c r="J77" i="35"/>
  <c r="K77" i="35" s="1"/>
  <c r="L77" i="35" s="1"/>
  <c r="J78" i="35"/>
  <c r="K78" i="35" s="1"/>
  <c r="L78" i="35" s="1"/>
  <c r="J79" i="35"/>
  <c r="K79" i="35" s="1"/>
  <c r="L79" i="35" s="1"/>
  <c r="J80" i="35"/>
  <c r="K80" i="35" s="1"/>
  <c r="L80" i="35" s="1"/>
  <c r="J81" i="35"/>
  <c r="K81" i="35" s="1"/>
  <c r="L81" i="35" s="1"/>
  <c r="J82" i="35"/>
  <c r="K82" i="35" s="1"/>
  <c r="L82" i="35" s="1"/>
  <c r="J83" i="35"/>
  <c r="K83" i="35" s="1"/>
  <c r="L83" i="35" s="1"/>
  <c r="J84" i="35"/>
  <c r="K84" i="35" s="1"/>
  <c r="L84" i="35" s="1"/>
  <c r="J85" i="35"/>
  <c r="K85" i="35" s="1"/>
  <c r="L85" i="35" s="1"/>
  <c r="J86" i="35"/>
  <c r="K86" i="35" s="1"/>
  <c r="L86" i="35" s="1"/>
  <c r="J87" i="35"/>
  <c r="K87" i="35" s="1"/>
  <c r="L87" i="35" s="1"/>
  <c r="J88" i="35"/>
  <c r="K88" i="35" s="1"/>
  <c r="L88" i="35" s="1"/>
  <c r="J89" i="35"/>
  <c r="K89" i="35" s="1"/>
  <c r="L89" i="35" s="1"/>
  <c r="J90" i="35"/>
  <c r="K90" i="35" s="1"/>
  <c r="L90" i="35" s="1"/>
  <c r="J91" i="35"/>
  <c r="K91" i="35" s="1"/>
  <c r="L91" i="35" s="1"/>
  <c r="J92" i="35"/>
  <c r="K92" i="35" s="1"/>
  <c r="L92" i="35" s="1"/>
  <c r="J93" i="35"/>
  <c r="K93" i="35" s="1"/>
  <c r="L93" i="35" s="1"/>
  <c r="J94" i="35"/>
  <c r="K94" i="35" s="1"/>
  <c r="L94" i="35" s="1"/>
  <c r="J95" i="35"/>
  <c r="K95" i="35" s="1"/>
  <c r="L95" i="35" s="1"/>
  <c r="J96" i="35"/>
  <c r="K96" i="35" s="1"/>
  <c r="L96" i="35" s="1"/>
  <c r="J97" i="35"/>
  <c r="K97" i="35" s="1"/>
  <c r="L97" i="35" s="1"/>
  <c r="J98" i="35"/>
  <c r="K98" i="35" s="1"/>
  <c r="L98" i="35" s="1"/>
  <c r="J99" i="35"/>
  <c r="K99" i="35" s="1"/>
  <c r="L99" i="35" s="1"/>
  <c r="J100" i="35"/>
  <c r="K100" i="35" s="1"/>
  <c r="L100" i="35" s="1"/>
  <c r="J101" i="35"/>
  <c r="K101" i="35" s="1"/>
  <c r="L101" i="35" s="1"/>
  <c r="J102" i="35"/>
  <c r="K102" i="35" s="1"/>
  <c r="L102" i="35" s="1"/>
  <c r="J103" i="35"/>
  <c r="K103" i="35" s="1"/>
  <c r="L103" i="35" s="1"/>
  <c r="J104" i="35"/>
  <c r="K104" i="35" s="1"/>
  <c r="L104" i="35" s="1"/>
  <c r="J105" i="35"/>
  <c r="K105" i="35" s="1"/>
  <c r="L105" i="35" s="1"/>
  <c r="J106" i="35"/>
  <c r="K106" i="35" s="1"/>
  <c r="L106" i="35" s="1"/>
  <c r="J107" i="35"/>
  <c r="K107" i="35" s="1"/>
  <c r="L107" i="35" s="1"/>
  <c r="J108" i="35"/>
  <c r="K108" i="35" s="1"/>
  <c r="L108" i="35" s="1"/>
  <c r="J109" i="35"/>
  <c r="K109" i="35" s="1"/>
  <c r="L109" i="35" s="1"/>
  <c r="J110" i="35"/>
  <c r="K110" i="35" s="1"/>
  <c r="L110" i="35" s="1"/>
  <c r="J111" i="35"/>
  <c r="K111" i="35" s="1"/>
  <c r="L111" i="35" s="1"/>
  <c r="J112" i="35"/>
  <c r="K112" i="35" s="1"/>
  <c r="L112" i="35" s="1"/>
  <c r="J113" i="35"/>
  <c r="K113" i="35" s="1"/>
  <c r="L113" i="35" s="1"/>
  <c r="J114" i="35"/>
  <c r="K114" i="35" s="1"/>
  <c r="L114" i="35" s="1"/>
  <c r="J115" i="35"/>
  <c r="K115" i="35" s="1"/>
  <c r="L115" i="35" s="1"/>
  <c r="J116" i="35"/>
  <c r="K116" i="35" s="1"/>
  <c r="L116" i="35" s="1"/>
  <c r="J117" i="35"/>
  <c r="K117" i="35" s="1"/>
  <c r="L117" i="35" s="1"/>
  <c r="J118" i="35"/>
  <c r="K118" i="35" s="1"/>
  <c r="L118" i="35" s="1"/>
  <c r="J119" i="35"/>
  <c r="K119" i="35" s="1"/>
  <c r="L119" i="35" s="1"/>
  <c r="J120" i="35"/>
  <c r="K120" i="35" s="1"/>
  <c r="L120" i="35" s="1"/>
  <c r="J121" i="35"/>
  <c r="K121" i="35" s="1"/>
  <c r="L121" i="35" s="1"/>
  <c r="J122" i="35"/>
  <c r="K122" i="35" s="1"/>
  <c r="L122" i="35" s="1"/>
  <c r="J123" i="35"/>
  <c r="K123" i="35" s="1"/>
  <c r="L123" i="35" s="1"/>
  <c r="J124" i="35"/>
  <c r="K124" i="35" s="1"/>
  <c r="L124" i="35" s="1"/>
  <c r="J125" i="35"/>
  <c r="K125" i="35" s="1"/>
  <c r="L125" i="35" s="1"/>
  <c r="J126" i="35"/>
  <c r="K126" i="35" s="1"/>
  <c r="L126" i="35" s="1"/>
  <c r="J127" i="35"/>
  <c r="K127" i="35" s="1"/>
  <c r="L127" i="35" s="1"/>
  <c r="J128" i="35"/>
  <c r="K128" i="35" s="1"/>
  <c r="L128" i="35" s="1"/>
  <c r="J129" i="35"/>
  <c r="K129" i="35" s="1"/>
  <c r="L129" i="35" s="1"/>
  <c r="J130" i="35"/>
  <c r="K130" i="35" s="1"/>
  <c r="L130" i="35" s="1"/>
  <c r="J131" i="35"/>
  <c r="K131" i="35" s="1"/>
  <c r="L131" i="35" s="1"/>
  <c r="J132" i="35"/>
  <c r="K132" i="35" s="1"/>
  <c r="L132" i="35" s="1"/>
  <c r="J133" i="35"/>
  <c r="K133" i="35" s="1"/>
  <c r="L133" i="35" s="1"/>
  <c r="J134" i="35"/>
  <c r="K134" i="35" s="1"/>
  <c r="L134" i="35" s="1"/>
  <c r="J135" i="35"/>
  <c r="K135" i="35" s="1"/>
  <c r="L135" i="35" s="1"/>
  <c r="J136" i="35"/>
  <c r="K136" i="35" s="1"/>
  <c r="L136" i="35" s="1"/>
  <c r="J137" i="35"/>
  <c r="K137" i="35" s="1"/>
  <c r="L137" i="35" s="1"/>
  <c r="J138" i="35"/>
  <c r="K138" i="35" s="1"/>
  <c r="L138" i="35" s="1"/>
  <c r="J139" i="35"/>
  <c r="K139" i="35" s="1"/>
  <c r="L139" i="35" s="1"/>
  <c r="J140" i="35"/>
  <c r="K140" i="35" s="1"/>
  <c r="L140" i="35" s="1"/>
  <c r="J141" i="35"/>
  <c r="K141" i="35" s="1"/>
  <c r="L141" i="35" s="1"/>
  <c r="J142" i="35"/>
  <c r="K142" i="35" s="1"/>
  <c r="L142" i="35" s="1"/>
  <c r="J143" i="35"/>
  <c r="K143" i="35" s="1"/>
  <c r="L143" i="35" s="1"/>
  <c r="J144" i="35"/>
  <c r="K144" i="35" s="1"/>
  <c r="L144" i="35" s="1"/>
  <c r="J145" i="35"/>
  <c r="K145" i="35" s="1"/>
  <c r="L145" i="35" s="1"/>
  <c r="J146" i="35"/>
  <c r="K146" i="35" s="1"/>
  <c r="L146" i="35" s="1"/>
  <c r="J147" i="35"/>
  <c r="K147" i="35" s="1"/>
  <c r="L147" i="35" s="1"/>
  <c r="J148" i="35"/>
  <c r="K148" i="35" s="1"/>
  <c r="L148" i="35" s="1"/>
  <c r="J149" i="35"/>
  <c r="K149" i="35" s="1"/>
  <c r="L149" i="35" s="1"/>
  <c r="J150" i="35"/>
  <c r="K150" i="35" s="1"/>
  <c r="L150" i="35" s="1"/>
  <c r="J151" i="35"/>
  <c r="K151" i="35" s="1"/>
  <c r="L151" i="35" s="1"/>
  <c r="J152" i="35"/>
  <c r="K152" i="35" s="1"/>
  <c r="L152" i="35" s="1"/>
  <c r="J153" i="35"/>
  <c r="K153" i="35" s="1"/>
  <c r="L153" i="35" s="1"/>
  <c r="J154" i="35"/>
  <c r="K154" i="35" s="1"/>
  <c r="L154" i="35" s="1"/>
  <c r="J155" i="35"/>
  <c r="K155" i="35" s="1"/>
  <c r="L155" i="35" s="1"/>
  <c r="J156" i="35"/>
  <c r="K156" i="35" s="1"/>
  <c r="L156" i="35" s="1"/>
  <c r="J157" i="35"/>
  <c r="K157" i="35" s="1"/>
  <c r="L157" i="35" s="1"/>
  <c r="J158" i="35"/>
  <c r="K158" i="35" s="1"/>
  <c r="L158" i="35" s="1"/>
  <c r="J159" i="35"/>
  <c r="K159" i="35" s="1"/>
  <c r="L159" i="35" s="1"/>
  <c r="J160" i="35"/>
  <c r="K160" i="35" s="1"/>
  <c r="L160" i="35" s="1"/>
  <c r="J161" i="35"/>
  <c r="K161" i="35" s="1"/>
  <c r="L161" i="35" s="1"/>
  <c r="J162" i="35"/>
  <c r="K162" i="35" s="1"/>
  <c r="L162" i="35" s="1"/>
  <c r="J163" i="35"/>
  <c r="K163" i="35" s="1"/>
  <c r="L163" i="35" s="1"/>
  <c r="J164" i="35"/>
  <c r="K164" i="35" s="1"/>
  <c r="L164" i="35" s="1"/>
  <c r="J165" i="35"/>
  <c r="K165" i="35" s="1"/>
  <c r="L165" i="35" s="1"/>
  <c r="J166" i="35"/>
  <c r="K166" i="35" s="1"/>
  <c r="L166" i="35" s="1"/>
  <c r="J167" i="35"/>
  <c r="K167" i="35" s="1"/>
  <c r="L167" i="35" s="1"/>
  <c r="J168" i="35"/>
  <c r="K168" i="35" s="1"/>
  <c r="L168" i="35" s="1"/>
  <c r="J169" i="35"/>
  <c r="K169" i="35" s="1"/>
  <c r="L169" i="35" s="1"/>
  <c r="J170" i="35"/>
  <c r="K170" i="35" s="1"/>
  <c r="L170" i="35" s="1"/>
  <c r="J171" i="35"/>
  <c r="K171" i="35" s="1"/>
  <c r="L171" i="35" s="1"/>
  <c r="J172" i="35"/>
  <c r="K172" i="35" s="1"/>
  <c r="L172" i="35" s="1"/>
  <c r="J173" i="35"/>
  <c r="K173" i="35" s="1"/>
  <c r="L173" i="35" s="1"/>
  <c r="J174" i="35"/>
  <c r="K174" i="35" s="1"/>
  <c r="L174" i="35" s="1"/>
  <c r="J175" i="35"/>
  <c r="K175" i="35" s="1"/>
  <c r="L175" i="35" s="1"/>
  <c r="J176" i="35"/>
  <c r="K176" i="35" s="1"/>
  <c r="L176" i="35" s="1"/>
  <c r="J177" i="35"/>
  <c r="K177" i="35" s="1"/>
  <c r="L177" i="35" s="1"/>
  <c r="J178" i="35"/>
  <c r="K178" i="35" s="1"/>
  <c r="L178" i="35" s="1"/>
  <c r="J179" i="35"/>
  <c r="K179" i="35" s="1"/>
  <c r="L179" i="35" s="1"/>
  <c r="J180" i="35"/>
  <c r="K180" i="35" s="1"/>
  <c r="L180" i="35" s="1"/>
  <c r="J181" i="35"/>
  <c r="K181" i="35" s="1"/>
  <c r="L181" i="35" s="1"/>
  <c r="J182" i="35"/>
  <c r="K182" i="35" s="1"/>
  <c r="L182" i="35" s="1"/>
  <c r="J183" i="35"/>
  <c r="K183" i="35" s="1"/>
  <c r="L183" i="35" s="1"/>
  <c r="J184" i="35"/>
  <c r="K184" i="35" s="1"/>
  <c r="L184" i="35" s="1"/>
  <c r="J185" i="35"/>
  <c r="K185" i="35" s="1"/>
  <c r="L185" i="35" s="1"/>
  <c r="J186" i="35"/>
  <c r="K186" i="35" s="1"/>
  <c r="L186" i="35" s="1"/>
  <c r="J187" i="35"/>
  <c r="K187" i="35" s="1"/>
  <c r="L187" i="35" s="1"/>
  <c r="J188" i="35"/>
  <c r="K188" i="35" s="1"/>
  <c r="L188" i="35" s="1"/>
  <c r="J189" i="35"/>
  <c r="K189" i="35" s="1"/>
  <c r="L189" i="35" s="1"/>
  <c r="J190" i="35"/>
  <c r="K190" i="35" s="1"/>
  <c r="L190" i="35" s="1"/>
  <c r="J191" i="35"/>
  <c r="K191" i="35" s="1"/>
  <c r="L191" i="35" s="1"/>
  <c r="J192" i="35"/>
  <c r="K192" i="35" s="1"/>
  <c r="L192" i="35" s="1"/>
  <c r="J193" i="35"/>
  <c r="K193" i="35" s="1"/>
  <c r="L193" i="35" s="1"/>
  <c r="J194" i="35"/>
  <c r="K194" i="35" s="1"/>
  <c r="L194" i="35" s="1"/>
  <c r="J195" i="35"/>
  <c r="K195" i="35" s="1"/>
  <c r="L195" i="35" s="1"/>
  <c r="J196" i="35"/>
  <c r="K196" i="35" s="1"/>
  <c r="L196" i="35" s="1"/>
  <c r="J197" i="35"/>
  <c r="K197" i="35" s="1"/>
  <c r="L197" i="35" s="1"/>
  <c r="J198" i="35"/>
  <c r="K198" i="35" s="1"/>
  <c r="L198" i="35" s="1"/>
  <c r="J199" i="35"/>
  <c r="K199" i="35" s="1"/>
  <c r="L199" i="35" s="1"/>
  <c r="J200" i="35"/>
  <c r="K200" i="35" s="1"/>
  <c r="L200" i="35" s="1"/>
  <c r="J201" i="35"/>
  <c r="K201" i="35" s="1"/>
  <c r="L201" i="35" s="1"/>
  <c r="J202" i="35"/>
  <c r="K202" i="35" s="1"/>
  <c r="L202" i="35" s="1"/>
  <c r="J203" i="35"/>
  <c r="K203" i="35" s="1"/>
  <c r="L203" i="35" s="1"/>
  <c r="J204" i="35"/>
  <c r="K204" i="35" s="1"/>
  <c r="L204" i="35" s="1"/>
  <c r="J205" i="35"/>
  <c r="K205" i="35" s="1"/>
  <c r="L205" i="35" s="1"/>
  <c r="J206" i="35"/>
  <c r="K206" i="35" s="1"/>
  <c r="L206" i="35" s="1"/>
  <c r="J207" i="35"/>
  <c r="K207" i="35" s="1"/>
  <c r="L207" i="35" s="1"/>
  <c r="J208" i="35"/>
  <c r="K208" i="35" s="1"/>
  <c r="L208" i="35" s="1"/>
  <c r="J209" i="35"/>
  <c r="K209" i="35" s="1"/>
  <c r="L209" i="35" s="1"/>
  <c r="J210" i="35"/>
  <c r="K210" i="35" s="1"/>
  <c r="L210" i="35" s="1"/>
  <c r="J211" i="35"/>
  <c r="K211" i="35" s="1"/>
  <c r="L211" i="35" s="1"/>
  <c r="J212" i="35"/>
  <c r="K212" i="35" s="1"/>
  <c r="L212" i="35" s="1"/>
  <c r="J213" i="35"/>
  <c r="K213" i="35" s="1"/>
  <c r="L213" i="35" s="1"/>
  <c r="J214" i="35"/>
  <c r="K214" i="35" s="1"/>
  <c r="L214" i="35" s="1"/>
  <c r="J215" i="35"/>
  <c r="K215" i="35" s="1"/>
  <c r="L215" i="35" s="1"/>
  <c r="J216" i="35"/>
  <c r="K216" i="35" s="1"/>
  <c r="L216" i="35" s="1"/>
  <c r="J217" i="35"/>
  <c r="K217" i="35" s="1"/>
  <c r="L217" i="35" s="1"/>
  <c r="J218" i="35"/>
  <c r="K218" i="35" s="1"/>
  <c r="L218" i="35" s="1"/>
  <c r="J219" i="35"/>
  <c r="K219" i="35" s="1"/>
  <c r="L219" i="35" s="1"/>
  <c r="J220" i="35"/>
  <c r="K220" i="35" s="1"/>
  <c r="L220" i="35" s="1"/>
  <c r="J221" i="35"/>
  <c r="K221" i="35" s="1"/>
  <c r="L221" i="35" s="1"/>
  <c r="J222" i="35"/>
  <c r="K222" i="35" s="1"/>
  <c r="L222" i="35" s="1"/>
  <c r="J223" i="35"/>
  <c r="K223" i="35" s="1"/>
  <c r="L223" i="35" s="1"/>
  <c r="J224" i="35"/>
  <c r="K224" i="35" s="1"/>
  <c r="L224" i="35" s="1"/>
  <c r="J225" i="35"/>
  <c r="K225" i="35" s="1"/>
  <c r="L225" i="35" s="1"/>
  <c r="J226" i="35"/>
  <c r="K226" i="35" s="1"/>
  <c r="L226" i="35" s="1"/>
  <c r="J227" i="35"/>
  <c r="K227" i="35" s="1"/>
  <c r="L227" i="35" s="1"/>
  <c r="J228" i="35"/>
  <c r="K228" i="35" s="1"/>
  <c r="L228" i="35" s="1"/>
  <c r="J229" i="35"/>
  <c r="K229" i="35" s="1"/>
  <c r="L229" i="35" s="1"/>
  <c r="J230" i="35"/>
  <c r="K230" i="35" s="1"/>
  <c r="L230" i="35" s="1"/>
  <c r="J231" i="35"/>
  <c r="K231" i="35" s="1"/>
  <c r="L231" i="35" s="1"/>
  <c r="J232" i="35"/>
  <c r="K232" i="35" s="1"/>
  <c r="L232" i="35" s="1"/>
  <c r="J233" i="35"/>
  <c r="K233" i="35" s="1"/>
  <c r="L233" i="35" s="1"/>
  <c r="J234" i="35"/>
  <c r="K234" i="35" s="1"/>
  <c r="L234" i="35" s="1"/>
  <c r="J235" i="35"/>
  <c r="K235" i="35" s="1"/>
  <c r="L235" i="35" s="1"/>
  <c r="J236" i="35"/>
  <c r="K236" i="35" s="1"/>
  <c r="L236" i="35" s="1"/>
  <c r="J237" i="35"/>
  <c r="K237" i="35" s="1"/>
  <c r="L237" i="35" s="1"/>
  <c r="J238" i="35"/>
  <c r="K238" i="35" s="1"/>
  <c r="L238" i="35" s="1"/>
  <c r="J239" i="35"/>
  <c r="K239" i="35" s="1"/>
  <c r="L239" i="35" s="1"/>
  <c r="J240" i="35"/>
  <c r="K240" i="35" s="1"/>
  <c r="L240" i="35" s="1"/>
  <c r="J241" i="35"/>
  <c r="K241" i="35" s="1"/>
  <c r="L241" i="35" s="1"/>
  <c r="J242" i="35"/>
  <c r="K242" i="35" s="1"/>
  <c r="L242" i="35" s="1"/>
  <c r="J243" i="35"/>
  <c r="K243" i="35" s="1"/>
  <c r="L243" i="35" s="1"/>
  <c r="J244" i="35"/>
  <c r="K244" i="35" s="1"/>
  <c r="L244" i="35" s="1"/>
  <c r="J245" i="35"/>
  <c r="K245" i="35" s="1"/>
  <c r="L245" i="35" s="1"/>
  <c r="J246" i="35"/>
  <c r="K246" i="35" s="1"/>
  <c r="L246" i="35" s="1"/>
  <c r="J247" i="35"/>
  <c r="K247" i="35" s="1"/>
  <c r="L247" i="35" s="1"/>
  <c r="J248" i="35"/>
  <c r="K248" i="35" s="1"/>
  <c r="L248" i="35" s="1"/>
  <c r="H249" i="35" l="1"/>
  <c r="G249" i="35"/>
  <c r="G254" i="34" l="1"/>
  <c r="J254" i="34" l="1"/>
  <c r="H254" i="34"/>
  <c r="K254" i="34"/>
  <c r="I254" i="34"/>
  <c r="F254" i="34"/>
  <c r="E254" i="34"/>
  <c r="L254" i="34" l="1"/>
  <c r="F216" i="35" l="1"/>
  <c r="F33" i="35"/>
  <c r="F124" i="35"/>
  <c r="F143" i="35"/>
  <c r="M254" i="34"/>
  <c r="F156" i="35" l="1"/>
  <c r="F154" i="35"/>
  <c r="F142" i="35"/>
  <c r="F21" i="35"/>
  <c r="F67" i="35"/>
  <c r="F133" i="35"/>
  <c r="F49" i="35"/>
  <c r="F167" i="35"/>
  <c r="F165" i="35"/>
  <c r="F135" i="35"/>
  <c r="F63" i="35"/>
  <c r="F117" i="35"/>
  <c r="F207" i="35"/>
  <c r="F55" i="35"/>
  <c r="F224" i="35"/>
  <c r="F160" i="35"/>
  <c r="F180" i="35"/>
  <c r="F225" i="35"/>
  <c r="F38" i="35"/>
  <c r="F70" i="35"/>
  <c r="F103" i="35"/>
  <c r="F23" i="35"/>
  <c r="F211" i="35"/>
  <c r="F108" i="35"/>
  <c r="F109" i="35"/>
  <c r="F37" i="35"/>
  <c r="F173" i="35"/>
  <c r="F212" i="35"/>
  <c r="F64" i="35"/>
  <c r="F6" i="35"/>
  <c r="F115" i="35"/>
  <c r="F48" i="35"/>
  <c r="F46" i="35"/>
  <c r="F218" i="35"/>
  <c r="F229" i="35"/>
  <c r="F182" i="35"/>
  <c r="F116" i="35"/>
  <c r="F232" i="35"/>
  <c r="F247" i="35"/>
  <c r="F205" i="35"/>
  <c r="F73" i="35"/>
  <c r="F89" i="35"/>
  <c r="F2" i="35"/>
  <c r="F151" i="35"/>
  <c r="F195" i="35"/>
  <c r="F198" i="35"/>
  <c r="F10" i="35"/>
  <c r="F127" i="35"/>
  <c r="F85" i="35"/>
  <c r="F226" i="35"/>
  <c r="F88" i="35"/>
  <c r="F35" i="35"/>
  <c r="F213" i="35"/>
  <c r="F220" i="35"/>
  <c r="F131" i="35"/>
  <c r="F204" i="35"/>
  <c r="F228" i="35"/>
  <c r="F80" i="35"/>
  <c r="F76" i="35"/>
  <c r="F83" i="35"/>
  <c r="F145" i="35"/>
  <c r="F248" i="35"/>
  <c r="F174" i="35"/>
  <c r="F15" i="35"/>
  <c r="F172" i="35"/>
  <c r="F105" i="35"/>
  <c r="F18" i="35"/>
  <c r="F120" i="35"/>
  <c r="F136" i="35"/>
  <c r="F221" i="35"/>
  <c r="F196" i="35"/>
  <c r="F166" i="35"/>
  <c r="F148" i="35"/>
  <c r="F52" i="35"/>
  <c r="F164" i="35"/>
  <c r="F202" i="35"/>
  <c r="F138" i="35"/>
  <c r="F243" i="35"/>
  <c r="F87" i="35"/>
  <c r="F5" i="35"/>
  <c r="F56" i="35"/>
  <c r="F77" i="35"/>
  <c r="F68" i="35"/>
  <c r="F13" i="35"/>
  <c r="F110" i="35"/>
  <c r="F51" i="35"/>
  <c r="F197" i="35"/>
  <c r="F242" i="35"/>
  <c r="F11" i="35"/>
  <c r="F129" i="35"/>
  <c r="F28" i="35"/>
  <c r="F189" i="35"/>
  <c r="F231" i="35"/>
  <c r="F236" i="35"/>
  <c r="F169" i="35"/>
  <c r="F75" i="35"/>
  <c r="F102" i="35"/>
  <c r="F244" i="35"/>
  <c r="F42" i="35"/>
  <c r="F149" i="35"/>
  <c r="F215" i="35"/>
  <c r="F176" i="35"/>
  <c r="F130" i="35"/>
  <c r="F168" i="35"/>
  <c r="F45" i="35"/>
  <c r="F157" i="35"/>
  <c r="F217" i="35"/>
  <c r="F111" i="35"/>
  <c r="F98" i="35"/>
  <c r="F114" i="35"/>
  <c r="F100" i="35"/>
  <c r="F235" i="35"/>
  <c r="F104" i="35"/>
  <c r="F43" i="35"/>
  <c r="F146" i="35"/>
  <c r="F184" i="35"/>
  <c r="F185" i="35"/>
  <c r="F134" i="35"/>
  <c r="F39" i="35"/>
  <c r="F86" i="35"/>
  <c r="F93" i="35"/>
  <c r="F24" i="35"/>
  <c r="F128" i="35"/>
  <c r="F187" i="35"/>
  <c r="F200" i="35"/>
  <c r="F59" i="35"/>
  <c r="F203" i="35"/>
  <c r="F237" i="35"/>
  <c r="F199" i="35"/>
  <c r="F9" i="35"/>
  <c r="F123" i="35"/>
  <c r="F238" i="35"/>
  <c r="F178" i="35"/>
  <c r="F241" i="35"/>
  <c r="F246" i="35"/>
  <c r="F113" i="35"/>
  <c r="F163" i="35"/>
  <c r="F101" i="35"/>
  <c r="F122" i="35"/>
  <c r="F147" i="35"/>
  <c r="F90" i="35"/>
  <c r="F78" i="35"/>
  <c r="F159" i="35"/>
  <c r="F162" i="35"/>
  <c r="F25" i="35"/>
  <c r="F53" i="35"/>
  <c r="F3" i="35"/>
  <c r="F139" i="35"/>
  <c r="F71" i="35"/>
  <c r="F65" i="35"/>
  <c r="F20" i="35"/>
  <c r="F209" i="35"/>
  <c r="F19" i="35"/>
  <c r="F194" i="35"/>
  <c r="F34" i="35"/>
  <c r="F29" i="35"/>
  <c r="F40" i="35"/>
  <c r="F107" i="35"/>
  <c r="F44" i="35"/>
  <c r="F81" i="35"/>
  <c r="F36" i="35"/>
  <c r="F69" i="35"/>
  <c r="F222" i="35"/>
  <c r="F31" i="35"/>
  <c r="F92" i="35"/>
  <c r="F206" i="35"/>
  <c r="F208" i="35"/>
  <c r="F137" i="35"/>
  <c r="F74" i="35"/>
  <c r="F141" i="35"/>
  <c r="F193" i="35"/>
  <c r="F22" i="35"/>
  <c r="F186" i="35"/>
  <c r="F153" i="35"/>
  <c r="F227" i="35"/>
  <c r="F26" i="35"/>
  <c r="F191" i="35"/>
  <c r="F144" i="35"/>
  <c r="F223" i="35"/>
  <c r="F30" i="35"/>
  <c r="F181" i="35"/>
  <c r="F62" i="35"/>
  <c r="F210" i="35"/>
  <c r="F150" i="35"/>
  <c r="F240" i="35"/>
  <c r="F84" i="35"/>
  <c r="F214" i="35"/>
  <c r="F179" i="35"/>
  <c r="F72" i="35"/>
  <c r="F175" i="35"/>
  <c r="F41" i="35"/>
  <c r="F125" i="35"/>
  <c r="F57" i="35"/>
  <c r="F32" i="35"/>
  <c r="F121" i="35"/>
  <c r="F8" i="35"/>
  <c r="F95" i="35"/>
  <c r="F192" i="35"/>
  <c r="F27" i="35"/>
  <c r="F97" i="35"/>
  <c r="F234" i="35"/>
  <c r="F58" i="35"/>
  <c r="F47" i="35"/>
  <c r="F245" i="35"/>
  <c r="F7" i="35"/>
  <c r="F94" i="35"/>
  <c r="F183" i="35"/>
  <c r="F54" i="35"/>
  <c r="F60" i="35"/>
  <c r="F239" i="35"/>
  <c r="F12" i="35"/>
  <c r="F132" i="35"/>
  <c r="F66" i="35"/>
  <c r="F61" i="35"/>
  <c r="F230" i="35"/>
  <c r="F82" i="35"/>
  <c r="F201" i="35"/>
  <c r="F14" i="35"/>
  <c r="F99" i="35"/>
  <c r="F155" i="35"/>
  <c r="F161" i="35"/>
  <c r="F50" i="35"/>
  <c r="F140" i="35"/>
  <c r="F219" i="35"/>
  <c r="F158" i="35"/>
  <c r="F171" i="35"/>
  <c r="F96" i="35"/>
  <c r="F17" i="35"/>
  <c r="F177" i="35"/>
  <c r="F190" i="35"/>
  <c r="F188" i="35"/>
  <c r="F119" i="35"/>
  <c r="F91" i="35"/>
  <c r="F152" i="35"/>
  <c r="F118" i="35"/>
  <c r="F233" i="35"/>
  <c r="F4" i="35"/>
  <c r="F79" i="35"/>
  <c r="F16" i="35"/>
  <c r="F112" i="35"/>
  <c r="F126" i="35"/>
  <c r="F106" i="35"/>
  <c r="F170" i="35"/>
  <c r="H7" i="35" l="1"/>
  <c r="I7" i="35" s="1"/>
  <c r="J7" i="35" s="1"/>
  <c r="H23" i="35"/>
  <c r="I23" i="35" s="1"/>
  <c r="J23" i="35" s="1"/>
  <c r="H39" i="35"/>
  <c r="I39" i="35" s="1"/>
  <c r="K39" i="35" s="1"/>
  <c r="L39" i="35" s="1"/>
  <c r="H55" i="35"/>
  <c r="H71" i="35"/>
  <c r="H86" i="35"/>
  <c r="H6" i="35"/>
  <c r="I6" i="35" s="1"/>
  <c r="J6" i="35" s="1"/>
  <c r="H22" i="35"/>
  <c r="I22" i="35" s="1"/>
  <c r="J22" i="35" s="1"/>
  <c r="H38" i="35"/>
  <c r="I38" i="35" s="1"/>
  <c r="J38" i="35" s="1"/>
  <c r="H54" i="35"/>
  <c r="H17" i="35"/>
  <c r="I17" i="35" s="1"/>
  <c r="J17" i="35" s="1"/>
  <c r="H33" i="35"/>
  <c r="I33" i="35" s="1"/>
  <c r="J33" i="35" s="1"/>
  <c r="H49" i="35"/>
  <c r="H65" i="35"/>
  <c r="H81" i="35"/>
  <c r="H96" i="35"/>
  <c r="H16" i="35"/>
  <c r="I16" i="35" s="1"/>
  <c r="J16" i="35" s="1"/>
  <c r="H32" i="35"/>
  <c r="I32" i="35" s="1"/>
  <c r="K32" i="35" s="1"/>
  <c r="L32" i="35" s="1"/>
  <c r="H48" i="35"/>
  <c r="H64" i="35"/>
  <c r="H80" i="35"/>
  <c r="H95" i="35"/>
  <c r="H110" i="35"/>
  <c r="H124" i="35"/>
  <c r="H140" i="35"/>
  <c r="H155" i="35"/>
  <c r="H104" i="35"/>
  <c r="H133" i="35"/>
  <c r="H164" i="35"/>
  <c r="H177" i="35"/>
  <c r="H193" i="35"/>
  <c r="H74" i="35"/>
  <c r="H134" i="35"/>
  <c r="H152" i="35"/>
  <c r="H187" i="35"/>
  <c r="H3" i="35"/>
  <c r="I3" i="35" s="1"/>
  <c r="J3" i="35" s="1"/>
  <c r="H19" i="35"/>
  <c r="I19" i="35" s="1"/>
  <c r="J19" i="35" s="1"/>
  <c r="H35" i="35"/>
  <c r="I35" i="35" s="1"/>
  <c r="K35" i="35" s="1"/>
  <c r="L35" i="35" s="1"/>
  <c r="H51" i="35"/>
  <c r="H67" i="35"/>
  <c r="H83" i="35"/>
  <c r="H98" i="35"/>
  <c r="H18" i="35"/>
  <c r="I18" i="35" s="1"/>
  <c r="J18" i="35" s="1"/>
  <c r="H34" i="35"/>
  <c r="I34" i="35" s="1"/>
  <c r="K34" i="35" s="1"/>
  <c r="L34" i="35" s="1"/>
  <c r="H50" i="35"/>
  <c r="H13" i="35"/>
  <c r="I13" i="35" s="1"/>
  <c r="J13" i="35" s="1"/>
  <c r="H29" i="35"/>
  <c r="I29" i="35" s="1"/>
  <c r="J29" i="35" s="1"/>
  <c r="H45" i="35"/>
  <c r="H61" i="35"/>
  <c r="H77" i="35"/>
  <c r="H92" i="35"/>
  <c r="H12" i="35"/>
  <c r="I12" i="35" s="1"/>
  <c r="J12" i="35" s="1"/>
  <c r="H28" i="35"/>
  <c r="I28" i="35" s="1"/>
  <c r="K28" i="35" s="1"/>
  <c r="L28" i="35" s="1"/>
  <c r="H44" i="35"/>
  <c r="H60" i="35"/>
  <c r="H76" i="35"/>
  <c r="H91" i="35"/>
  <c r="H106" i="35"/>
  <c r="H136" i="35"/>
  <c r="H165" i="35"/>
  <c r="H125" i="35"/>
  <c r="H156" i="35"/>
  <c r="H173" i="35"/>
  <c r="H189" i="35"/>
  <c r="H66" i="35"/>
  <c r="H97" i="35"/>
  <c r="H126" i="35"/>
  <c r="H157" i="35"/>
  <c r="H137" i="35"/>
  <c r="H179" i="35"/>
  <c r="H205" i="35"/>
  <c r="H225" i="35"/>
  <c r="H121" i="35"/>
  <c r="H178" i="35"/>
  <c r="H214" i="35"/>
  <c r="H62" i="35"/>
  <c r="H169" i="35"/>
  <c r="H243" i="35"/>
  <c r="H218" i="35"/>
  <c r="H209" i="35"/>
  <c r="H143" i="35"/>
  <c r="H15" i="35"/>
  <c r="I15" i="35" s="1"/>
  <c r="J15" i="35" s="1"/>
  <c r="H31" i="35"/>
  <c r="I31" i="35" s="1"/>
  <c r="J31" i="35" s="1"/>
  <c r="H47" i="35"/>
  <c r="H63" i="35"/>
  <c r="H79" i="35"/>
  <c r="H94" i="35"/>
  <c r="H14" i="35"/>
  <c r="I14" i="35" s="1"/>
  <c r="J14" i="35" s="1"/>
  <c r="H30" i="35"/>
  <c r="I30" i="35" s="1"/>
  <c r="K30" i="35" s="1"/>
  <c r="L30" i="35" s="1"/>
  <c r="H46" i="35"/>
  <c r="H9" i="35"/>
  <c r="I9" i="35" s="1"/>
  <c r="J9" i="35" s="1"/>
  <c r="H25" i="35"/>
  <c r="I25" i="35" s="1"/>
  <c r="J25" i="35" s="1"/>
  <c r="H41" i="35"/>
  <c r="I41" i="35" s="1"/>
  <c r="K41" i="35" s="1"/>
  <c r="L41" i="35" s="1"/>
  <c r="H57" i="35"/>
  <c r="H73" i="35"/>
  <c r="H88" i="35"/>
  <c r="H8" i="35"/>
  <c r="I8" i="35" s="1"/>
  <c r="K8" i="35" s="1"/>
  <c r="L8" i="35" s="1"/>
  <c r="H24" i="35"/>
  <c r="I24" i="35" s="1"/>
  <c r="J24" i="35" s="1"/>
  <c r="H40" i="35"/>
  <c r="I40" i="35" s="1"/>
  <c r="K40" i="35" s="1"/>
  <c r="L40" i="35" s="1"/>
  <c r="H56" i="35"/>
  <c r="H72" i="35"/>
  <c r="H87" i="35"/>
  <c r="H103" i="35"/>
  <c r="H118" i="35"/>
  <c r="H132" i="35"/>
  <c r="H148" i="35"/>
  <c r="H163" i="35"/>
  <c r="H119" i="35"/>
  <c r="H149" i="35"/>
  <c r="H170" i="35"/>
  <c r="H185" i="35"/>
  <c r="H58" i="35"/>
  <c r="H89" i="35"/>
  <c r="H120" i="35"/>
  <c r="H150" i="35"/>
  <c r="H122" i="35"/>
  <c r="H172" i="35"/>
  <c r="H201" i="35"/>
  <c r="H11" i="35"/>
  <c r="I11" i="35" s="1"/>
  <c r="J11" i="35" s="1"/>
  <c r="H27" i="35"/>
  <c r="I27" i="35" s="1"/>
  <c r="K27" i="35" s="1"/>
  <c r="L27" i="35" s="1"/>
  <c r="H43" i="35"/>
  <c r="I43" i="35" s="1"/>
  <c r="K43" i="35" s="1"/>
  <c r="L43" i="35" s="1"/>
  <c r="H59" i="35"/>
  <c r="H75" i="35"/>
  <c r="H90" i="35"/>
  <c r="H10" i="35"/>
  <c r="I10" i="35" s="1"/>
  <c r="K10" i="35" s="1"/>
  <c r="L10" i="35" s="1"/>
  <c r="H26" i="35"/>
  <c r="I26" i="35" s="1"/>
  <c r="J26" i="35" s="1"/>
  <c r="H42" i="35"/>
  <c r="I42" i="35" s="1"/>
  <c r="K42" i="35" s="1"/>
  <c r="L42" i="35" s="1"/>
  <c r="H5" i="35"/>
  <c r="I5" i="35" s="1"/>
  <c r="J5" i="35" s="1"/>
  <c r="H21" i="35"/>
  <c r="I21" i="35" s="1"/>
  <c r="J21" i="35" s="1"/>
  <c r="H37" i="35"/>
  <c r="I37" i="35" s="1"/>
  <c r="K37" i="35" s="1"/>
  <c r="L37" i="35" s="1"/>
  <c r="H53" i="35"/>
  <c r="H69" i="35"/>
  <c r="H84" i="35"/>
  <c r="H4" i="35"/>
  <c r="I4" i="35" s="1"/>
  <c r="J4" i="35" s="1"/>
  <c r="H20" i="35"/>
  <c r="I20" i="35" s="1"/>
  <c r="J20" i="35" s="1"/>
  <c r="H36" i="35"/>
  <c r="I36" i="35" s="1"/>
  <c r="K36" i="35" s="1"/>
  <c r="L36" i="35" s="1"/>
  <c r="H52" i="35"/>
  <c r="H68" i="35"/>
  <c r="H99" i="35"/>
  <c r="H114" i="35"/>
  <c r="H144" i="35"/>
  <c r="H111" i="35"/>
  <c r="H167" i="35"/>
  <c r="H197" i="35"/>
  <c r="H112" i="35"/>
  <c r="H107" i="35"/>
  <c r="H195" i="35"/>
  <c r="H235" i="35"/>
  <c r="H198" i="35"/>
  <c r="H100" i="35"/>
  <c r="H174" i="35"/>
  <c r="H229" i="35"/>
  <c r="H226" i="35"/>
  <c r="H85" i="35"/>
  <c r="H116" i="35"/>
  <c r="H146" i="35"/>
  <c r="H115" i="35"/>
  <c r="H199" i="35"/>
  <c r="H215" i="35"/>
  <c r="H245" i="35"/>
  <c r="H123" i="35"/>
  <c r="H154" i="35"/>
  <c r="H188" i="35"/>
  <c r="H204" i="35"/>
  <c r="H220" i="35"/>
  <c r="H234" i="35"/>
  <c r="H221" i="35"/>
  <c r="H105" i="35"/>
  <c r="H151" i="35"/>
  <c r="H182" i="35"/>
  <c r="H210" i="35"/>
  <c r="H236" i="35"/>
  <c r="H247" i="35"/>
  <c r="H206" i="35"/>
  <c r="H78" i="35"/>
  <c r="H108" i="35"/>
  <c r="H138" i="35"/>
  <c r="H129" i="35"/>
  <c r="H175" i="35"/>
  <c r="H203" i="35"/>
  <c r="H219" i="35"/>
  <c r="H233" i="35"/>
  <c r="H102" i="35"/>
  <c r="H131" i="35"/>
  <c r="H162" i="35"/>
  <c r="H184" i="35"/>
  <c r="H200" i="35"/>
  <c r="H216" i="35"/>
  <c r="H238" i="35"/>
  <c r="H231" i="35"/>
  <c r="H135" i="35"/>
  <c r="H190" i="35"/>
  <c r="H230" i="35"/>
  <c r="H240" i="35"/>
  <c r="H128" i="35"/>
  <c r="H159" i="35"/>
  <c r="H141" i="35"/>
  <c r="H181" i="35"/>
  <c r="H82" i="35"/>
  <c r="H142" i="35"/>
  <c r="H213" i="35"/>
  <c r="H158" i="35"/>
  <c r="H232" i="35"/>
  <c r="H224" i="35"/>
  <c r="H248" i="35"/>
  <c r="H186" i="35"/>
  <c r="H70" i="35"/>
  <c r="H101" i="35"/>
  <c r="H130" i="35"/>
  <c r="H161" i="35"/>
  <c r="H145" i="35"/>
  <c r="H183" i="35"/>
  <c r="H207" i="35"/>
  <c r="H223" i="35"/>
  <c r="H237" i="35"/>
  <c r="H109" i="35"/>
  <c r="H139" i="35"/>
  <c r="H166" i="35"/>
  <c r="H180" i="35"/>
  <c r="H196" i="35"/>
  <c r="H212" i="35"/>
  <c r="H228" i="35"/>
  <c r="H242" i="35"/>
  <c r="H239" i="35"/>
  <c r="H127" i="35"/>
  <c r="H168" i="35"/>
  <c r="H194" i="35"/>
  <c r="H222" i="35"/>
  <c r="H217" i="35"/>
  <c r="H171" i="35"/>
  <c r="H244" i="35"/>
  <c r="H93" i="35"/>
  <c r="H153" i="35"/>
  <c r="H160" i="35"/>
  <c r="H191" i="35"/>
  <c r="H211" i="35"/>
  <c r="H227" i="35"/>
  <c r="H241" i="35"/>
  <c r="H117" i="35"/>
  <c r="H147" i="35"/>
  <c r="H176" i="35"/>
  <c r="H192" i="35"/>
  <c r="H208" i="35"/>
  <c r="H246" i="35"/>
  <c r="H113" i="35"/>
  <c r="H202" i="35"/>
  <c r="H2" i="35"/>
  <c r="I2" i="35" s="1"/>
  <c r="J2" i="35" s="1"/>
  <c r="K20" i="35" l="1"/>
  <c r="L20" i="35" s="1"/>
  <c r="K21" i="35"/>
  <c r="L21" i="35" s="1"/>
  <c r="K18" i="35"/>
  <c r="L18" i="35" s="1"/>
  <c r="K16" i="35"/>
  <c r="L16" i="35" s="1"/>
  <c r="K17" i="35"/>
  <c r="L17" i="35" s="1"/>
  <c r="K38" i="35"/>
  <c r="L38" i="35" s="1"/>
  <c r="K6" i="35"/>
  <c r="L6" i="35" s="1"/>
  <c r="K4" i="35"/>
  <c r="L4" i="35" s="1"/>
  <c r="K5" i="35"/>
  <c r="L5" i="35" s="1"/>
  <c r="K26" i="35"/>
  <c r="L26" i="35" s="1"/>
  <c r="K24" i="35"/>
  <c r="L24" i="35" s="1"/>
  <c r="K25" i="35"/>
  <c r="L25" i="35" s="1"/>
  <c r="K14" i="35"/>
  <c r="L14" i="35" s="1"/>
  <c r="K12" i="35"/>
  <c r="L12" i="35" s="1"/>
  <c r="K13" i="35"/>
  <c r="L13" i="35" s="1"/>
  <c r="K22" i="35"/>
  <c r="L22" i="35" s="1"/>
  <c r="K11" i="35"/>
  <c r="L11" i="35" s="1"/>
  <c r="K9" i="35"/>
  <c r="L9" i="35" s="1"/>
  <c r="K31" i="35"/>
  <c r="L31" i="35" s="1"/>
  <c r="K29" i="35"/>
  <c r="L29" i="35" s="1"/>
  <c r="K19" i="35"/>
  <c r="L19" i="35" s="1"/>
  <c r="K7" i="35"/>
  <c r="L7" i="35" s="1"/>
  <c r="J249" i="35"/>
  <c r="I249" i="35"/>
  <c r="K2" i="35"/>
  <c r="K15" i="35"/>
  <c r="L15" i="35" s="1"/>
  <c r="K3" i="35"/>
  <c r="L3" i="35" s="1"/>
  <c r="K33" i="35"/>
  <c r="L33" i="35" s="1"/>
  <c r="K23" i="35"/>
  <c r="L23" i="35" s="1"/>
  <c r="K249" i="35" l="1"/>
  <c r="L2" i="35"/>
  <c r="L249" i="35" s="1"/>
</calcChain>
</file>

<file path=xl/sharedStrings.xml><?xml version="1.0" encoding="utf-8"?>
<sst xmlns="http://schemas.openxmlformats.org/spreadsheetml/2006/main" count="2219" uniqueCount="566">
  <si>
    <t>Raison Sociale</t>
  </si>
  <si>
    <t>Statut</t>
  </si>
  <si>
    <t>Région</t>
  </si>
  <si>
    <t>510000029</t>
  </si>
  <si>
    <t>CHU DE REIMS</t>
  </si>
  <si>
    <t>510000060</t>
  </si>
  <si>
    <t>CH D'EPERNAY</t>
  </si>
  <si>
    <t>CH</t>
  </si>
  <si>
    <t>510000516</t>
  </si>
  <si>
    <t>INSTITUT JEAN GODINOT</t>
  </si>
  <si>
    <t>CLCC</t>
  </si>
  <si>
    <t>540001286</t>
  </si>
  <si>
    <t>CENTRE ALEXIS VAUTRIN</t>
  </si>
  <si>
    <t>CHU DE NANCY</t>
  </si>
  <si>
    <t>550003354</t>
  </si>
  <si>
    <t>CH BAR-LE-DUC</t>
  </si>
  <si>
    <t>570005165</t>
  </si>
  <si>
    <t>CHR METZ-THIONVILLE</t>
  </si>
  <si>
    <t>670000033</t>
  </si>
  <si>
    <t>CENTRE PAUL STRAUSS</t>
  </si>
  <si>
    <t>670780055</t>
  </si>
  <si>
    <t>HOPITAUX UNIVERSITAIRES DE STRASBOURG</t>
  </si>
  <si>
    <t>680000973</t>
  </si>
  <si>
    <t>CH DE COLMAR</t>
  </si>
  <si>
    <t>680020336</t>
  </si>
  <si>
    <t>CH DE MULHOUSE</t>
  </si>
  <si>
    <t>880007059</t>
  </si>
  <si>
    <t>CH INTERCOMMUNAL D'EPINAL</t>
  </si>
  <si>
    <t>170024194</t>
  </si>
  <si>
    <t>GH LA ROCHELLE-RE-AUNIS</t>
  </si>
  <si>
    <t>240000117</t>
  </si>
  <si>
    <t>CH DE PERIGUEUX</t>
  </si>
  <si>
    <t>330000274</t>
  </si>
  <si>
    <t>POLYCLINIQUE BORDEAUX NORD AQUITAINE</t>
  </si>
  <si>
    <t>CLINIQUE</t>
  </si>
  <si>
    <t>330000662</t>
  </si>
  <si>
    <t>INSTITUT BERGONIE</t>
  </si>
  <si>
    <t>330021429</t>
  </si>
  <si>
    <t>CLINIQUE DU SPORT BORDEAUX-MERIGNAC</t>
  </si>
  <si>
    <t>330781196</t>
  </si>
  <si>
    <t>CHU HOPITAUX DE BORDEAUX</t>
  </si>
  <si>
    <t>330781287</t>
  </si>
  <si>
    <t>CH CHARLES PERRENS</t>
  </si>
  <si>
    <t>470000316</t>
  </si>
  <si>
    <t>CH D'AGEN</t>
  </si>
  <si>
    <t>640780417</t>
  </si>
  <si>
    <t>CH INTERCOMMUNAL DE LA COTE BASQUE</t>
  </si>
  <si>
    <t>640781290</t>
  </si>
  <si>
    <t>CH DE PAU</t>
  </si>
  <si>
    <t>860013077</t>
  </si>
  <si>
    <t>CHR DE POITIERS</t>
  </si>
  <si>
    <t>860780048</t>
  </si>
  <si>
    <t>CH HENRI LABORIT</t>
  </si>
  <si>
    <t>870000015</t>
  </si>
  <si>
    <t>CHU DE LIMOGES</t>
  </si>
  <si>
    <t>030780118</t>
  </si>
  <si>
    <t>CH DE VICHY</t>
  </si>
  <si>
    <t>070780358</t>
  </si>
  <si>
    <t>CH ARDECHE NORD</t>
  </si>
  <si>
    <t>380780049</t>
  </si>
  <si>
    <t>CH DE BOURGOIN-JALLIEU</t>
  </si>
  <si>
    <t>380780080</t>
  </si>
  <si>
    <t>CHU GRENOBLE</t>
  </si>
  <si>
    <t>420013492</t>
  </si>
  <si>
    <t>INSTITUT CANCEROLOGIE LUCIEN NEUWIRTH</t>
  </si>
  <si>
    <t>420784878</t>
  </si>
  <si>
    <t>CHU SAINT-ETIENNE</t>
  </si>
  <si>
    <t>630000479</t>
  </si>
  <si>
    <t>CENTRE REGIONAL JEAN PERRIN</t>
  </si>
  <si>
    <t>630780989</t>
  </si>
  <si>
    <t>CHU DE CLERMONT-FERRAND</t>
  </si>
  <si>
    <t>690000880</t>
  </si>
  <si>
    <t>CENTRE LEON BERARD</t>
  </si>
  <si>
    <t>EBNL</t>
  </si>
  <si>
    <t>690780101</t>
  </si>
  <si>
    <t>CH LE VINATIER</t>
  </si>
  <si>
    <t>690781810</t>
  </si>
  <si>
    <t>HOSPICES CIVILS DE LYON</t>
  </si>
  <si>
    <t>690782222</t>
  </si>
  <si>
    <t>CH DE VILLEFRANCHE SUR SAONE</t>
  </si>
  <si>
    <t>690805361</t>
  </si>
  <si>
    <t>CH SAINT-JOSEPH/SAINT-LUC - GH MUTUALISTE DE GRENOBLE</t>
  </si>
  <si>
    <t>730000015</t>
  </si>
  <si>
    <t>CH DE CHAMBERY</t>
  </si>
  <si>
    <t>740781133</t>
  </si>
  <si>
    <t>CH ANNECY-GENEVOIS</t>
  </si>
  <si>
    <t>740790258</t>
  </si>
  <si>
    <t>CH ALPES-LEMAN</t>
  </si>
  <si>
    <t>740790381</t>
  </si>
  <si>
    <t>CH HOPITAUX DU LEMAN</t>
  </si>
  <si>
    <t>210780581</t>
  </si>
  <si>
    <t>CHU DIJON</t>
  </si>
  <si>
    <t>210987731</t>
  </si>
  <si>
    <t>CENTRE GEORGES-FRANCOIS LECLERC</t>
  </si>
  <si>
    <t>250000015</t>
  </si>
  <si>
    <t>CHU DE BESANCON</t>
  </si>
  <si>
    <t>710780263</t>
  </si>
  <si>
    <t>CH DE MACON</t>
  </si>
  <si>
    <t>710780958</t>
  </si>
  <si>
    <t>CH DE CHALON SUR SAONE</t>
  </si>
  <si>
    <t>890000037</t>
  </si>
  <si>
    <t>CH D'AUXERRE</t>
  </si>
  <si>
    <t>900000365</t>
  </si>
  <si>
    <t>CH DE BELFORT-MONTBELIARD</t>
  </si>
  <si>
    <t>220000020</t>
  </si>
  <si>
    <t>CH DE SAINT BRIEUC</t>
  </si>
  <si>
    <t>Bretagne</t>
  </si>
  <si>
    <t>220000640</t>
  </si>
  <si>
    <t>CLINIQUE ARMORICAINE DE RADIOLOGIE</t>
  </si>
  <si>
    <t>290000017</t>
  </si>
  <si>
    <t>CHRU DE BREST</t>
  </si>
  <si>
    <t>350000022</t>
  </si>
  <si>
    <t>CH DE SAINT MALO</t>
  </si>
  <si>
    <t>350000303</t>
  </si>
  <si>
    <t>CHP ST-GREGOIRE</t>
  </si>
  <si>
    <t>350002812</t>
  </si>
  <si>
    <t>CENTRE EUGÈNE MARQUIS</t>
  </si>
  <si>
    <t>350005179</t>
  </si>
  <si>
    <t>CHU DE RENNES</t>
  </si>
  <si>
    <t>560005746</t>
  </si>
  <si>
    <t>CH BRETAGNE SUD</t>
  </si>
  <si>
    <t>560023210</t>
  </si>
  <si>
    <t>280000134</t>
  </si>
  <si>
    <t>CH DE CHARTRES</t>
  </si>
  <si>
    <t>370000481</t>
  </si>
  <si>
    <t>CHRU DE TOURS</t>
  </si>
  <si>
    <t>450000088</t>
  </si>
  <si>
    <t>CHR D'ORLEANS</t>
  </si>
  <si>
    <t>750000523</t>
  </si>
  <si>
    <t>GH ST-JOSEPH - LEOPOLD BELLAN</t>
  </si>
  <si>
    <t>750000549</t>
  </si>
  <si>
    <t>FONDATION OPHTALMOLOGIQUE ROTHSCHILD</t>
  </si>
  <si>
    <t>750006728</t>
  </si>
  <si>
    <t>GH DIACONESSES CROIX ST-SIMON</t>
  </si>
  <si>
    <t>750050932</t>
  </si>
  <si>
    <t>UNICANCER</t>
  </si>
  <si>
    <t>GCS</t>
  </si>
  <si>
    <t>750056277</t>
  </si>
  <si>
    <t>GCS GDS RECHERCHE ET ENSEIGNEMENT</t>
  </si>
  <si>
    <t>750110025</t>
  </si>
  <si>
    <t>750140014</t>
  </si>
  <si>
    <t>CH STE-ANNE</t>
  </si>
  <si>
    <t>750150104</t>
  </si>
  <si>
    <t>INSTITUT MUTUALISTE MONTSOURIS - CLINIQUE MUTUALISTE DE L'ESTUAIRE</t>
  </si>
  <si>
    <t>750160012</t>
  </si>
  <si>
    <t>INSTUTUT CURIE - SAINT-CLOUD</t>
  </si>
  <si>
    <t>750712184</t>
  </si>
  <si>
    <t>AP-HP</t>
  </si>
  <si>
    <t>750810814</t>
  </si>
  <si>
    <t>SERVICE DE SANTE DES ARMEES</t>
  </si>
  <si>
    <t>SSA</t>
  </si>
  <si>
    <t>770020030</t>
  </si>
  <si>
    <t>GH EST FRANCILIEN</t>
  </si>
  <si>
    <t>770110054</t>
  </si>
  <si>
    <t>CH DE MELUN</t>
  </si>
  <si>
    <t>780000287</t>
  </si>
  <si>
    <t>CH DE MANTES LA JOLIE</t>
  </si>
  <si>
    <t>780001236</t>
  </si>
  <si>
    <t>CH INTERCOMMUNAL DE POISSY ST-GERMAIN</t>
  </si>
  <si>
    <t>780110078</t>
  </si>
  <si>
    <t>CH DE VERSAILLES</t>
  </si>
  <si>
    <t>910002773</t>
  </si>
  <si>
    <t>CH SUD FRANCILIEN</t>
  </si>
  <si>
    <t>910019447</t>
  </si>
  <si>
    <t>CH SUD ESSONNE</t>
  </si>
  <si>
    <t>910110063</t>
  </si>
  <si>
    <t>CH D'ORSAY</t>
  </si>
  <si>
    <t>920000650</t>
  </si>
  <si>
    <t>HOPITAL FOCH - FRANCO BRITANNIQUE - MAISON JEANNE GARNIER</t>
  </si>
  <si>
    <t>920000684</t>
  </si>
  <si>
    <t>CENTRE CHIRURGICAL MARIE LANNELONGUE</t>
  </si>
  <si>
    <t>920110020</t>
  </si>
  <si>
    <t>C.A.S.H. DE NANTERRE</t>
  </si>
  <si>
    <t>920810736</t>
  </si>
  <si>
    <t>CLINIQUE AMBROISE PARE</t>
  </si>
  <si>
    <t>930021480</t>
  </si>
  <si>
    <t>GH INTERCOMMUNAL DU RAINCY-MONTFERMEIL</t>
  </si>
  <si>
    <t>930140025</t>
  </si>
  <si>
    <t>EPS DE VILLE-EVRARD</t>
  </si>
  <si>
    <t>940000664</t>
  </si>
  <si>
    <t>GUSTAVE ROUSSY</t>
  </si>
  <si>
    <t>940016819</t>
  </si>
  <si>
    <t>HOPITAUX DE ST-MAURICE</t>
  </si>
  <si>
    <t>940110018</t>
  </si>
  <si>
    <t>CH INTERCOMMUNAL DE CRETEIL</t>
  </si>
  <si>
    <t>940140015</t>
  </si>
  <si>
    <t>FONDATION VALLEE</t>
  </si>
  <si>
    <t>940150014</t>
  </si>
  <si>
    <t>HOPITAL SAINTE-CAMILLE</t>
  </si>
  <si>
    <t>950013870</t>
  </si>
  <si>
    <t>HOPITAL SIMONE WEIL</t>
  </si>
  <si>
    <t>950110015</t>
  </si>
  <si>
    <t>CH D'ARGENTEUIL</t>
  </si>
  <si>
    <t>950110080</t>
  </si>
  <si>
    <t>CH DE PONTOISE</t>
  </si>
  <si>
    <t>300780038</t>
  </si>
  <si>
    <t>CHU DE NIMES</t>
  </si>
  <si>
    <t>310000096</t>
  </si>
  <si>
    <t>CLINIQUE PASTEUR</t>
  </si>
  <si>
    <t>310781406</t>
  </si>
  <si>
    <t>CHU DE TOULOUSE</t>
  </si>
  <si>
    <t>310782347</t>
  </si>
  <si>
    <t>INSTITUT CLAUDIUS REGAUD</t>
  </si>
  <si>
    <t>340000207</t>
  </si>
  <si>
    <t>CENTRE PAUL LAMARQUE</t>
  </si>
  <si>
    <t>340780055</t>
  </si>
  <si>
    <t>CH DE BEZIERS</t>
  </si>
  <si>
    <t>340780477</t>
  </si>
  <si>
    <t>CHU DE MONTPELLIER</t>
  </si>
  <si>
    <t>660780180</t>
  </si>
  <si>
    <t>CH DE PERPIGNAN</t>
  </si>
  <si>
    <t>020000063</t>
  </si>
  <si>
    <t>CH DE SAINT QUENTIN</t>
  </si>
  <si>
    <t>590000188</t>
  </si>
  <si>
    <t>CENTRE OSCAR LAMBRET</t>
  </si>
  <si>
    <t>590051801</t>
  </si>
  <si>
    <t>GHICL - HOPITAUX PRIVES DE METZ - RESEAU SSR</t>
  </si>
  <si>
    <t>590780193</t>
  </si>
  <si>
    <t>CHRU DE LILLE</t>
  </si>
  <si>
    <t>590781415</t>
  </si>
  <si>
    <t>CH DE DUNKERQUE</t>
  </si>
  <si>
    <t>590781902</t>
  </si>
  <si>
    <t>CH DE TOURCOING</t>
  </si>
  <si>
    <t>590782215</t>
  </si>
  <si>
    <t>CH DE VALENCIENNES</t>
  </si>
  <si>
    <t>590782421</t>
  </si>
  <si>
    <t>CH DE ROUBAIX</t>
  </si>
  <si>
    <t>600100721</t>
  </si>
  <si>
    <t>CH INTERCOMMUNAL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</si>
  <si>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</si>
  <si>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</si>
  <si>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</si>
  <si>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</si>
  <si>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</si>
  <si>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</si>
  <si>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</si>
  <si>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</si>
  <si>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620103440</t>
  </si>
  <si>
    <t>CH DE BOULOGNE</t>
  </si>
  <si>
    <t>800000044</t>
  </si>
  <si>
    <t>CHU D'AMIENS</t>
  </si>
  <si>
    <t>800000119</t>
  </si>
  <si>
    <t>CH PHILIPPE PINEL</t>
  </si>
  <si>
    <t>140000100</t>
  </si>
  <si>
    <t>CHU DE CAEN</t>
  </si>
  <si>
    <t>Normandie</t>
  </si>
  <si>
    <t>140000555</t>
  </si>
  <si>
    <t>CENTRE FRANCOIS BACLESSE</t>
  </si>
  <si>
    <t>500000013</t>
  </si>
  <si>
    <t>CH PUBLIC DU COTENTIN</t>
  </si>
  <si>
    <t>760000166</t>
  </si>
  <si>
    <t>CENTRE HENRI BECQUEREL</t>
  </si>
  <si>
    <t>760000315</t>
  </si>
  <si>
    <t>CLINIQUE MATHILDE</t>
  </si>
  <si>
    <t>760780239</t>
  </si>
  <si>
    <t>CHU DE ROUEN</t>
  </si>
  <si>
    <t>760780726</t>
  </si>
  <si>
    <t>GH DU HAVRE</t>
  </si>
  <si>
    <t>440000057</t>
  </si>
  <si>
    <t>CH DE SAINT-NAZAIRE</t>
  </si>
  <si>
    <t>440000289</t>
  </si>
  <si>
    <t>CHU DE NANTES</t>
  </si>
  <si>
    <t>490000031</t>
  </si>
  <si>
    <t>CHU D'ANGERS</t>
  </si>
  <si>
    <t>490017258</t>
  </si>
  <si>
    <t>INSTITUT DE CANCEROLOGIE DE L'OUEST</t>
  </si>
  <si>
    <t>720000025</t>
  </si>
  <si>
    <t>CH DU MANS</t>
  </si>
  <si>
    <t>850000019</t>
  </si>
  <si>
    <t>CH DE LA ROCHE/YON</t>
  </si>
  <si>
    <t>060000528</t>
  </si>
  <si>
    <t>CENTRE ANTOINE LACASSAGNE</t>
  </si>
  <si>
    <t>060785011</t>
  </si>
  <si>
    <t>CHU DE NICE - FONDATION LENVAL</t>
  </si>
  <si>
    <t>130001647</t>
  </si>
  <si>
    <t>INSTITUT PAOLI CALMETTES</t>
  </si>
  <si>
    <t>130001928</t>
  </si>
  <si>
    <t>CENTRE DE GERONTOLOGIE DEPARTEMENTAL</t>
  </si>
  <si>
    <t>130002157</t>
  </si>
  <si>
    <t>HOPITAL AMBROISE PARE - PAUL DESBIEF</t>
  </si>
  <si>
    <t>130014228</t>
  </si>
  <si>
    <t>HOPITAL ST-JOSEPH - INSTITUT ARNAUD TZANCK</t>
  </si>
  <si>
    <t>130041916</t>
  </si>
  <si>
    <t>CHI AIX-PERTHUIS</t>
  </si>
  <si>
    <t>130786049</t>
  </si>
  <si>
    <t>AP-HM</t>
  </si>
  <si>
    <t>830100525</t>
  </si>
  <si>
    <t>CH DE DRAGUIGNAN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</si>
  <si>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</si>
  <si>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</si>
  <si>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</si>
  <si>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</si>
  <si>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</si>
  <si>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</si>
  <si>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</si>
  <si>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</si>
  <si>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970100228</t>
  </si>
  <si>
    <t>CHU DE POINTE A PITRE</t>
  </si>
  <si>
    <t>ZZ-Guadeloupe</t>
  </si>
  <si>
    <t>970300026</t>
  </si>
  <si>
    <t>CH DE CAYENNE</t>
  </si>
  <si>
    <t>ZZ-Guyane</t>
  </si>
  <si>
    <t>970302121</t>
  </si>
  <si>
    <t>CH DE L'OUEST GUYANNAIS</t>
  </si>
  <si>
    <t>970211207</t>
  </si>
  <si>
    <t>CHU DE FORT-DE-FRANCE</t>
  </si>
  <si>
    <t>ZZ-Martinique</t>
  </si>
  <si>
    <t>970408589</t>
  </si>
  <si>
    <t>CHR DE LA REUNION</t>
  </si>
  <si>
    <t>ZZ-Réunion</t>
  </si>
  <si>
    <t>CHNO DES QUINZE-VINGT</t>
  </si>
  <si>
    <t>Score S1
_2013</t>
  </si>
  <si>
    <t>Score S1
_2014</t>
  </si>
  <si>
    <t>AAPs-2014</t>
  </si>
  <si>
    <t>AAPs-2015</t>
  </si>
  <si>
    <t>Score S1
_2015</t>
  </si>
  <si>
    <t>AAPs-2016</t>
  </si>
  <si>
    <t>AAPs_2014-2016</t>
  </si>
  <si>
    <t>Score S1
_2013-2015</t>
  </si>
  <si>
    <t>Finess ARBUST</t>
  </si>
  <si>
    <t>030000194</t>
  </si>
  <si>
    <t>POLYCLINIQUE LA PERGOLA (SA)</t>
  </si>
  <si>
    <t>Auvergne-Rhône-Alpes</t>
  </si>
  <si>
    <t>030000426</t>
  </si>
  <si>
    <t>HOPITAL PRIVE SAINT-FRANCOIS</t>
  </si>
  <si>
    <t>150000271</t>
  </si>
  <si>
    <t>STE EXPL C M C DE TRONQUIERES</t>
  </si>
  <si>
    <t>260000021</t>
  </si>
  <si>
    <t>CH DE VALENCE</t>
  </si>
  <si>
    <t>CHR/U</t>
  </si>
  <si>
    <t>630000107</t>
  </si>
  <si>
    <t>STE GESTION ETABL.DE SOINS</t>
  </si>
  <si>
    <t>630000164</t>
  </si>
  <si>
    <t>STE D'EXPLOIT.CLIN.DE LA PLAINE</t>
  </si>
  <si>
    <t>630000826</t>
  </si>
  <si>
    <t>CLINIQUE LA CHATAIGNERAIE</t>
  </si>
  <si>
    <t>630000867</t>
  </si>
  <si>
    <t>SARL CLINIQUE DES CHANDIOTS</t>
  </si>
  <si>
    <t>630786754</t>
  </si>
  <si>
    <t>ASSOCIATION HOSPITALIERE STE MARIE</t>
  </si>
  <si>
    <t>630791374</t>
  </si>
  <si>
    <t>S.E.L.A.R.L  -  C.I.M.R.O.R</t>
  </si>
  <si>
    <t>690036900</t>
  </si>
  <si>
    <t>SAS CLINIQUE DE LA SAUVEGARDE</t>
  </si>
  <si>
    <t>EPSM</t>
  </si>
  <si>
    <t>Bourgogne-Franche-Comté</t>
  </si>
  <si>
    <t>210780607</t>
  </si>
  <si>
    <t>CH LA CHARTREUSE</t>
  </si>
  <si>
    <t>580000024</t>
  </si>
  <si>
    <t>SA POLYCLINIQUE DU VAL DE LOIRE</t>
  </si>
  <si>
    <t>580000057</t>
  </si>
  <si>
    <t>S.A. CLINIQUE DU MORVAN</t>
  </si>
  <si>
    <t>290030592</t>
  </si>
  <si>
    <t>EURL SSR DE L'ELORN</t>
  </si>
  <si>
    <t>350000071</t>
  </si>
  <si>
    <t>HOPITAL ARTHUR GARDINER</t>
  </si>
  <si>
    <t>560000689</t>
  </si>
  <si>
    <t>CLINIQUE DU TER</t>
  </si>
  <si>
    <t>560013989</t>
  </si>
  <si>
    <t>SOCIETE D'EXPLOITATION OCEANE</t>
  </si>
  <si>
    <t>CH BRETAGNE ATLANTIQUE - VANNES</t>
  </si>
  <si>
    <t>180000739</t>
  </si>
  <si>
    <t>SAS CLINIQUE DES GRAINETIERES</t>
  </si>
  <si>
    <t>Centre-Val-de-Loire</t>
  </si>
  <si>
    <t>180000887</t>
  </si>
  <si>
    <t>HOPITAL PRIVE GUILLAUME DE VARYE</t>
  </si>
  <si>
    <t>280001199</t>
  </si>
  <si>
    <t>SAS SOC. NVELLE EXPL. CL ST FRANÇOIS</t>
  </si>
  <si>
    <t>360000269</t>
  </si>
  <si>
    <t>SA CLINIQUE SAINT FRANCOIS</t>
  </si>
  <si>
    <t>410000871</t>
  </si>
  <si>
    <t>SA CLINIQUE DU SAINT COEUR</t>
  </si>
  <si>
    <t>100001148</t>
  </si>
  <si>
    <t>SAS LA CLINIQUE DE ROMILLY</t>
  </si>
  <si>
    <t>Grand-Est</t>
  </si>
  <si>
    <t>100009075</t>
  </si>
  <si>
    <t>SA POLYCLINIQUE DES URSULINES</t>
  </si>
  <si>
    <t>520000092</t>
  </si>
  <si>
    <t>SARL CLINI LA COMPASSION</t>
  </si>
  <si>
    <t>520000118</t>
  </si>
  <si>
    <t>SA CTRE MEDICO CHIR LE BOIS</t>
  </si>
  <si>
    <t>540000536</t>
  </si>
  <si>
    <t>SA POLYCLINIQUE MAJORELLE</t>
  </si>
  <si>
    <t>540000890</t>
  </si>
  <si>
    <t>SA "ESPACE CHIRURGICAL AMBROISE PARE"</t>
  </si>
  <si>
    <t>540000908</t>
  </si>
  <si>
    <t>SA DE LA CLINIQUE SAINT-ANDRE</t>
  </si>
  <si>
    <t>540000932</t>
  </si>
  <si>
    <t>SA POLYCLINIQUE DE GENTILLY</t>
  </si>
  <si>
    <t>540023264</t>
  </si>
  <si>
    <t>570001115</t>
  </si>
  <si>
    <t>S.A. HOPITAL CLINIQUE CLAUDE BERNARD</t>
  </si>
  <si>
    <t>570011569</t>
  </si>
  <si>
    <t>STE EXPLOITATION CLINIQUE NOTRE DAME</t>
  </si>
  <si>
    <t>670000116</t>
  </si>
  <si>
    <t>SA CLINIQUE DE L'ORANGERIE</t>
  </si>
  <si>
    <t>Hauts-de-France</t>
  </si>
  <si>
    <t>020001632</t>
  </si>
  <si>
    <t>POLYCLINIQUE ST CLAUDE</t>
  </si>
  <si>
    <t>590000022</t>
  </si>
  <si>
    <t>INSTITUT OPHTALMIQUE NORD DE FRANCE</t>
  </si>
  <si>
    <t>590000386</t>
  </si>
  <si>
    <t>NOUVELLE CLINIQUE VILLETTE SA</t>
  </si>
  <si>
    <t>590000402</t>
  </si>
  <si>
    <t>CLINIQUE DU CAMBRESIS</t>
  </si>
  <si>
    <t>590000675</t>
  </si>
  <si>
    <t>POLYCLINIQUE DU PARC</t>
  </si>
  <si>
    <t>590005492</t>
  </si>
  <si>
    <t>S.A CLINIQUE DE FLANDRE</t>
  </si>
  <si>
    <t>590008033</t>
  </si>
  <si>
    <t>POLYCLINIQUE VAUBAN</t>
  </si>
  <si>
    <t>620000331</t>
  </si>
  <si>
    <t>SARL CLINIQUE DE ST-OMER</t>
  </si>
  <si>
    <t>Île-de-France</t>
  </si>
  <si>
    <t>750000564</t>
  </si>
  <si>
    <t>SA CLINIQUE DU LOUVRE</t>
  </si>
  <si>
    <t>750000937</t>
  </si>
  <si>
    <t>SA CLINIQUE CHIRURGICALE DU TROCADERO</t>
  </si>
  <si>
    <t>750811887</t>
  </si>
  <si>
    <t>ASSOCIATION AMBROISE CROIZAT</t>
  </si>
  <si>
    <t>770000313</t>
  </si>
  <si>
    <t>S.A CLINIQUE SAINT BRICE</t>
  </si>
  <si>
    <t>910140029</t>
  </si>
  <si>
    <t>EPS BARTHELEMY DURAND</t>
  </si>
  <si>
    <t>920140027</t>
  </si>
  <si>
    <t>CLINIQUE DUPRE</t>
  </si>
  <si>
    <t>930000633</t>
  </si>
  <si>
    <t>S.A CLINIQUE D'ESTREE</t>
  </si>
  <si>
    <t>930014378</t>
  </si>
  <si>
    <t>CENTRE DE DIALYSE DE L'ESTREE</t>
  </si>
  <si>
    <t>940001894</t>
  </si>
  <si>
    <t>SAS CLINIQUE DE BERCY</t>
  </si>
  <si>
    <t>950001370</t>
  </si>
  <si>
    <t>C.H.I.P.O. DE BEAUMONT-MERU</t>
  </si>
  <si>
    <t>VEDINOV</t>
  </si>
  <si>
    <t>500000542</t>
  </si>
  <si>
    <t>S.A. POLYCLINIQUE DE LA MANCHE</t>
  </si>
  <si>
    <t>160000451</t>
  </si>
  <si>
    <t>CENTRE HOSPITALIER D'ANGOULEME</t>
  </si>
  <si>
    <t>Nouvelle-Aquitaine</t>
  </si>
  <si>
    <t>230000861</t>
  </si>
  <si>
    <t>SA CLINIQUE LA MARCHE GUERET</t>
  </si>
  <si>
    <t>240000612</t>
  </si>
  <si>
    <t>SA CLINIQUE PASTEUR</t>
  </si>
  <si>
    <t>330000043</t>
  </si>
  <si>
    <t>SAS CLINIQUE SAINT-AUGUSTIN</t>
  </si>
  <si>
    <t>330000258</t>
  </si>
  <si>
    <t>NEPHRO-DIALYSE SAS CTMR ST-AUGUSTIN</t>
  </si>
  <si>
    <t>330000308</t>
  </si>
  <si>
    <t>SA HOPITAL PRIVE SAINT MARTIN</t>
  </si>
  <si>
    <t>330000928</t>
  </si>
  <si>
    <t>S.A. AQUITAINE SANTE</t>
  </si>
  <si>
    <t>400011177</t>
  </si>
  <si>
    <t>CENTRE HOSPITALIER DE MONT DE MARSAN</t>
  </si>
  <si>
    <t>640000568</t>
  </si>
  <si>
    <t>SAS STE NELLE EXPLOIT CLIN CARDIO.</t>
  </si>
  <si>
    <t>790001242</t>
  </si>
  <si>
    <t>S.A.S. POLYCLINIQUE D'INKERMANN</t>
  </si>
  <si>
    <t>860000140</t>
  </si>
  <si>
    <t>S.A.E. CLINIQUE FIEF DE GRIMOIRE</t>
  </si>
  <si>
    <t>860003110</t>
  </si>
  <si>
    <t>S.A.R.L. "LA GIBAUDERIE"</t>
  </si>
  <si>
    <t>870002466</t>
  </si>
  <si>
    <t>CENTRE HOSPITALIER ESQUIROL</t>
  </si>
  <si>
    <t>870017415</t>
  </si>
  <si>
    <t>SAS POLYCLINIQUE DE LIMOGES</t>
  </si>
  <si>
    <t>110000114</t>
  </si>
  <si>
    <t>SAS POLYCLINIQUE LE LANGUEDOC</t>
  </si>
  <si>
    <t>Occitanie</t>
  </si>
  <si>
    <t>110000155</t>
  </si>
  <si>
    <t>SAS POLYCLINIQUE MONTREAL</t>
  </si>
  <si>
    <t>110003118</t>
  </si>
  <si>
    <t>CLINIQUE DU SUD</t>
  </si>
  <si>
    <t>300000726</t>
  </si>
  <si>
    <t>SARL POLYCLINIQUE KENVAL</t>
  </si>
  <si>
    <t>310000179</t>
  </si>
  <si>
    <t>SA CLINIQUE AMBROISE PARE</t>
  </si>
  <si>
    <t>310000492</t>
  </si>
  <si>
    <t>SA CLINIQUE D'OCCITANIE</t>
  </si>
  <si>
    <t>310790464</t>
  </si>
  <si>
    <t>SA SORERE</t>
  </si>
  <si>
    <t>320000052</t>
  </si>
  <si>
    <t>SAS POLYCLINIQUE DE GASCOGNE</t>
  </si>
  <si>
    <t>340785856</t>
  </si>
  <si>
    <t>LANGUEDOC MUTUALITE UNION HOSPIT HEBER</t>
  </si>
  <si>
    <t>460780216</t>
  </si>
  <si>
    <t>CENTRE HOSPITALIER JEAN ROUGIER CAHORS</t>
  </si>
  <si>
    <t>650000243</t>
  </si>
  <si>
    <t>SA CLINIQUE DE L'ORMEAU</t>
  </si>
  <si>
    <t>660000282</t>
  </si>
  <si>
    <t>SA CLINIQUE DU VALLESPIR</t>
  </si>
  <si>
    <t>660000324</t>
  </si>
  <si>
    <t>SAS CLINIQUE NOTRE DAME D'ESPERANCE</t>
  </si>
  <si>
    <t>660000373</t>
  </si>
  <si>
    <t>SAS CLINIQUE SAINT JOSEPH SUPERVALTECH</t>
  </si>
  <si>
    <t>660000399</t>
  </si>
  <si>
    <t>SAS CLINIQUE SAINT MICHEL</t>
  </si>
  <si>
    <t>660000407</t>
  </si>
  <si>
    <t>SA CLINIQUE SAINT PIERRE</t>
  </si>
  <si>
    <t>660000621</t>
  </si>
  <si>
    <t>SOGESK CENTRE HELIO MARIN LE FLORIDE</t>
  </si>
  <si>
    <t>660790379</t>
  </si>
  <si>
    <t>SAS MEDIPOLE SAINT ROCH</t>
  </si>
  <si>
    <t>810000471</t>
  </si>
  <si>
    <t>SA CLINIQUE CLAUDE BERNARD</t>
  </si>
  <si>
    <t>810000992</t>
  </si>
  <si>
    <t>SA POLYCLINIQUE DU SIDOBRE</t>
  </si>
  <si>
    <t>810101162</t>
  </si>
  <si>
    <t>SA CLINIQUE TOULOUSE LAUTREC</t>
  </si>
  <si>
    <t>Pays-de-la-Loire</t>
  </si>
  <si>
    <t>440001220</t>
  </si>
  <si>
    <t>SASU ROZ ARVOR</t>
  </si>
  <si>
    <t>440006344</t>
  </si>
  <si>
    <t>SA POLYCLINIQUE DE L'ATLANTIQUE</t>
  </si>
  <si>
    <t>440041572</t>
  </si>
  <si>
    <t>LE CONFLUENT - NCN</t>
  </si>
  <si>
    <t>720000645</t>
  </si>
  <si>
    <t>S.A. CLINIQUE VICTOR HUGO</t>
  </si>
  <si>
    <t>Provence-Alpes-Côte-d'Azur</t>
  </si>
  <si>
    <t>130000532</t>
  </si>
  <si>
    <t>CLINIQUE JEANNE D'ARC</t>
  </si>
  <si>
    <t>130001415</t>
  </si>
  <si>
    <t>SAS CLINIQUE BOUCHARD</t>
  </si>
  <si>
    <t>830000063</t>
  </si>
  <si>
    <t>SAS CLINIQUE DU CAP D'OR</t>
  </si>
  <si>
    <t>830000154</t>
  </si>
  <si>
    <t>SAS POLYCLINIQUE NOTRE DAME</t>
  </si>
  <si>
    <t>830000212</t>
  </si>
  <si>
    <t>SA CLINIQUE SAINT MICHEL</t>
  </si>
  <si>
    <t>830012639</t>
  </si>
  <si>
    <t>SAS CENTRE DE NEPHROLOGIE LES FLEURS</t>
  </si>
  <si>
    <t>830100319</t>
  </si>
  <si>
    <t>POLYCLINIQUE LES FLEURS</t>
  </si>
  <si>
    <t>840000608</t>
  </si>
  <si>
    <t>SA POLYCLINIQUE URBAIN V</t>
  </si>
  <si>
    <t>840000640</t>
  </si>
  <si>
    <t>SAS CENTRE CHIRURGICAL MONTAGARD</t>
  </si>
  <si>
    <t>840003685</t>
  </si>
  <si>
    <t>SAS CLINIQUE RHONE DURANCE</t>
  </si>
  <si>
    <t>Crédits avt seuil (€)</t>
  </si>
  <si>
    <t>Crédits après seuil (€)</t>
  </si>
  <si>
    <t>Crédits après rattrapage (€)</t>
  </si>
  <si>
    <t>Crédits après CNCR (€)</t>
  </si>
  <si>
    <t xml:space="preserve"> </t>
  </si>
  <si>
    <t>SCORE DRCI majoré</t>
  </si>
  <si>
    <t>Crédits après CG (€)</t>
  </si>
  <si>
    <t>GCS CNCR</t>
  </si>
  <si>
    <t>750050999</t>
  </si>
  <si>
    <t>CHU DE NANTES + CH LA ROCHE/YON</t>
  </si>
  <si>
    <t>UNICANCER + 4 CLCC</t>
  </si>
  <si>
    <t>Score-DRCI-majoré (%)</t>
  </si>
  <si>
    <t>Les établissements dont les scores ont été regroupés sont notés en rouge</t>
  </si>
  <si>
    <t>Score-DRCI-2017</t>
  </si>
  <si>
    <t>Les établissements dont les scores ont été regroupés ont notés en rouge</t>
  </si>
  <si>
    <t>Etablissements "rattrapés"</t>
  </si>
  <si>
    <t>Prélèvement CNCR (€)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</si>
  <si>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</si>
  <si>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Catégorie</t>
  </si>
  <si>
    <t>DRCI</t>
  </si>
  <si>
    <t>750050940</t>
  </si>
  <si>
    <t>860014208</t>
  </si>
  <si>
    <t>490000155</t>
  </si>
  <si>
    <t>Martinique</t>
  </si>
  <si>
    <t>Guadeloupe</t>
  </si>
  <si>
    <t>Océan Indien</t>
  </si>
  <si>
    <t>Conception des protocoles, gestion et analyse des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</si>
</sst>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name val="Arial"/>
      <family val="2"/>
      <charset val="1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FDEADA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/>
  </cellStyleXfs>
  <cellXfs count="81">
    <xf numFmtId="0" fontId="0" fillId="0" borderId="0" xfId="0"/>
    <xf numFmtId="3" fontId="0" fillId="0" borderId="0" xfId="0" applyNumberFormat="1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1" fontId="0" fillId="0" borderId="6" xfId="0" applyNumberFormat="1" applyFont="1" applyBorder="1" applyAlignment="1">
      <alignment horizontal="center" vertical="center"/>
    </xf>
    <xf numFmtId="4" fontId="0" fillId="0" borderId="5" xfId="0" applyNumberFormat="1" applyFont="1" applyFill="1" applyBorder="1"/>
    <xf numFmtId="0" fontId="0" fillId="0" borderId="11" xfId="0" applyBorder="1"/>
    <xf numFmtId="3" fontId="0" fillId="0" borderId="11" xfId="0" applyNumberFormat="1" applyBorder="1" applyAlignment="1">
      <alignment horizontal="center"/>
    </xf>
    <xf numFmtId="2" fontId="0" fillId="0" borderId="0" xfId="0" applyNumberFormat="1"/>
    <xf numFmtId="49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2" fontId="0" fillId="0" borderId="10" xfId="0" applyNumberFormat="1" applyBorder="1"/>
    <xf numFmtId="2" fontId="0" fillId="0" borderId="5" xfId="0" applyNumberFormat="1" applyBorder="1"/>
    <xf numFmtId="2" fontId="0" fillId="0" borderId="6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3" fontId="4" fillId="0" borderId="1" xfId="0" applyNumberFormat="1" applyFont="1" applyBorder="1"/>
    <xf numFmtId="2" fontId="4" fillId="0" borderId="5" xfId="0" applyNumberFormat="1" applyFont="1" applyBorder="1"/>
    <xf numFmtId="3" fontId="4" fillId="0" borderId="0" xfId="0" applyNumberFormat="1" applyFont="1" applyBorder="1"/>
    <xf numFmtId="3" fontId="4" fillId="0" borderId="5" xfId="0" applyNumberFormat="1" applyFont="1" applyBorder="1"/>
    <xf numFmtId="2" fontId="0" fillId="0" borderId="0" xfId="0" applyNumberFormat="1" applyBorder="1" applyAlignment="1">
      <alignment horizontal="right"/>
    </xf>
    <xf numFmtId="0" fontId="11" fillId="4" borderId="4" xfId="3" applyFont="1" applyFill="1" applyBorder="1" applyAlignment="1">
      <alignment horizontal="center" wrapText="1"/>
    </xf>
    <xf numFmtId="3" fontId="0" fillId="0" borderId="1" xfId="0" applyNumberFormat="1" applyFill="1" applyBorder="1"/>
    <xf numFmtId="0" fontId="2" fillId="3" borderId="4" xfId="3" applyFont="1" applyFill="1" applyBorder="1"/>
    <xf numFmtId="0" fontId="11" fillId="4" borderId="4" xfId="3" applyFont="1" applyFill="1" applyBorder="1" applyAlignment="1">
      <alignment horizontal="center" wrapText="1"/>
    </xf>
    <xf numFmtId="4" fontId="0" fillId="3" borderId="5" xfId="0" applyNumberFormat="1" applyFont="1" applyFill="1" applyBorder="1"/>
    <xf numFmtId="49" fontId="0" fillId="3" borderId="1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3" fontId="0" fillId="3" borderId="1" xfId="0" applyNumberFormat="1" applyFont="1" applyFill="1" applyBorder="1"/>
    <xf numFmtId="2" fontId="0" fillId="3" borderId="5" xfId="0" applyNumberFormat="1" applyFont="1" applyFill="1" applyBorder="1"/>
    <xf numFmtId="3" fontId="0" fillId="3" borderId="0" xfId="0" applyNumberFormat="1" applyFont="1" applyFill="1" applyBorder="1"/>
    <xf numFmtId="3" fontId="0" fillId="3" borderId="5" xfId="0" applyNumberFormat="1" applyFont="1" applyFill="1" applyBorder="1"/>
    <xf numFmtId="0" fontId="9" fillId="0" borderId="4" xfId="0" applyFont="1" applyFill="1" applyBorder="1" applyAlignment="1" applyProtection="1">
      <alignment horizontal="left" vertical="center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left" vertical="center" wrapText="1"/>
    </xf>
    <xf numFmtId="164" fontId="0" fillId="0" borderId="4" xfId="0" quotePrefix="1" applyNumberFormat="1" applyFont="1" applyFill="1" applyBorder="1" applyAlignment="1">
      <alignment horizontal="left" vertical="center"/>
    </xf>
    <xf numFmtId="0" fontId="0" fillId="0" borderId="4" xfId="0" applyBorder="1"/>
    <xf numFmtId="3" fontId="0" fillId="0" borderId="4" xfId="0" applyNumberFormat="1" applyBorder="1"/>
    <xf numFmtId="0" fontId="0" fillId="0" borderId="4" xfId="0" quotePrefix="1" applyBorder="1"/>
    <xf numFmtId="0" fontId="0" fillId="0" borderId="4" xfId="0" applyFill="1" applyBorder="1"/>
    <xf numFmtId="3" fontId="0" fillId="0" borderId="4" xfId="0" applyNumberFormat="1" applyFill="1" applyBorder="1"/>
  </cellXfs>
  <cellStyles count="4">
    <cellStyle name="Normal" xfId="0" builtinId="0"/>
    <cellStyle name="Normal 2" xfId="3"/>
    <cellStyle name="Normal 3" xfId="2"/>
    <cellStyle name="Normal 7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workbookViewId="0"/>
  </sheetViews>
  <sheetFormatPr baseColWidth="10" defaultRowHeight="12.75" x14ac:dyDescent="0.2"/>
  <cols>
    <col min="2" max="2" width="71.42578125" bestFit="1" customWidth="1"/>
    <col min="3" max="3" width="9.42578125" bestFit="1" customWidth="1"/>
    <col min="4" max="4" width="24.28515625" bestFit="1" customWidth="1"/>
  </cols>
  <sheetData>
    <row r="1" spans="1:14" ht="102" x14ac:dyDescent="0.2">
      <c r="A1" s="4" t="s">
        <v>319</v>
      </c>
      <c r="B1" s="2" t="s">
        <v>0</v>
      </c>
      <c r="C1" s="3" t="s">
        <v>1</v>
      </c>
      <c r="D1" s="2" t="s">
        <v>2</v>
      </c>
      <c r="E1" s="4" t="s">
        <v>311</v>
      </c>
      <c r="F1" s="4" t="s">
        <v>312</v>
      </c>
      <c r="G1" s="5" t="s">
        <v>315</v>
      </c>
      <c r="H1" s="4" t="s">
        <v>318</v>
      </c>
      <c r="I1" s="4" t="s">
        <v>313</v>
      </c>
      <c r="J1" s="4" t="s">
        <v>314</v>
      </c>
      <c r="K1" s="4" t="s">
        <v>316</v>
      </c>
      <c r="L1" s="4" t="s">
        <v>317</v>
      </c>
      <c r="M1" s="2" t="s">
        <v>552</v>
      </c>
      <c r="N1" s="59" t="s">
        <v>551</v>
      </c>
    </row>
    <row r="2" spans="1:14" x14ac:dyDescent="0.2">
      <c r="A2" s="6" t="s">
        <v>320</v>
      </c>
      <c r="B2" s="14" t="s">
        <v>321</v>
      </c>
      <c r="C2" s="7" t="s">
        <v>34</v>
      </c>
      <c r="D2" s="17" t="s">
        <v>322</v>
      </c>
      <c r="E2" s="8">
        <v>0</v>
      </c>
      <c r="F2" s="8">
        <v>0</v>
      </c>
      <c r="G2" s="19">
        <v>0</v>
      </c>
      <c r="H2" s="22">
        <v>0</v>
      </c>
      <c r="I2" s="8">
        <v>0</v>
      </c>
      <c r="J2" s="8">
        <v>0</v>
      </c>
      <c r="K2" s="8">
        <v>0</v>
      </c>
      <c r="L2" s="22">
        <v>0</v>
      </c>
      <c r="M2" s="39">
        <v>0</v>
      </c>
    </row>
    <row r="3" spans="1:14" x14ac:dyDescent="0.2">
      <c r="A3" s="6" t="s">
        <v>323</v>
      </c>
      <c r="B3" s="14" t="s">
        <v>324</v>
      </c>
      <c r="C3" s="9" t="s">
        <v>34</v>
      </c>
      <c r="D3" s="14" t="s">
        <v>322</v>
      </c>
      <c r="E3" s="8">
        <v>0</v>
      </c>
      <c r="F3" s="8">
        <v>0</v>
      </c>
      <c r="G3" s="19">
        <v>0</v>
      </c>
      <c r="H3" s="22">
        <v>0</v>
      </c>
      <c r="I3" s="8">
        <v>0</v>
      </c>
      <c r="J3" s="8">
        <v>0</v>
      </c>
      <c r="K3" s="8">
        <v>0</v>
      </c>
      <c r="L3" s="22">
        <v>0</v>
      </c>
      <c r="M3" s="40">
        <v>0</v>
      </c>
    </row>
    <row r="4" spans="1:14" x14ac:dyDescent="0.2">
      <c r="A4" s="6" t="s">
        <v>55</v>
      </c>
      <c r="B4" s="14" t="s">
        <v>56</v>
      </c>
      <c r="C4" s="9" t="s">
        <v>7</v>
      </c>
      <c r="D4" s="14" t="s">
        <v>322</v>
      </c>
      <c r="E4" s="8">
        <v>0</v>
      </c>
      <c r="F4" s="8">
        <v>0</v>
      </c>
      <c r="G4" s="19">
        <v>0</v>
      </c>
      <c r="H4" s="22">
        <v>0</v>
      </c>
      <c r="I4" s="8">
        <v>0</v>
      </c>
      <c r="J4" s="8">
        <v>0</v>
      </c>
      <c r="K4" s="8">
        <v>0</v>
      </c>
      <c r="L4" s="22">
        <v>0</v>
      </c>
      <c r="M4" s="40">
        <v>0</v>
      </c>
    </row>
    <row r="5" spans="1:14" x14ac:dyDescent="0.2">
      <c r="A5" s="6" t="s">
        <v>57</v>
      </c>
      <c r="B5" s="14" t="s">
        <v>58</v>
      </c>
      <c r="C5" s="9" t="s">
        <v>7</v>
      </c>
      <c r="D5" s="14" t="s">
        <v>322</v>
      </c>
      <c r="E5" s="8">
        <v>0</v>
      </c>
      <c r="F5" s="8">
        <v>0</v>
      </c>
      <c r="G5" s="19">
        <v>0</v>
      </c>
      <c r="H5" s="22">
        <v>0</v>
      </c>
      <c r="I5" s="8">
        <v>0</v>
      </c>
      <c r="J5" s="8">
        <v>0</v>
      </c>
      <c r="K5" s="8">
        <v>0</v>
      </c>
      <c r="L5" s="22">
        <v>0</v>
      </c>
      <c r="M5" s="40">
        <v>0</v>
      </c>
    </row>
    <row r="6" spans="1:14" x14ac:dyDescent="0.2">
      <c r="A6" s="6" t="s">
        <v>325</v>
      </c>
      <c r="B6" s="14" t="s">
        <v>326</v>
      </c>
      <c r="C6" s="9" t="s">
        <v>34</v>
      </c>
      <c r="D6" s="14" t="s">
        <v>322</v>
      </c>
      <c r="E6" s="8">
        <v>0</v>
      </c>
      <c r="F6" s="8">
        <v>0</v>
      </c>
      <c r="G6" s="19">
        <v>0</v>
      </c>
      <c r="H6" s="22">
        <v>0</v>
      </c>
      <c r="I6" s="8">
        <v>0</v>
      </c>
      <c r="J6" s="8">
        <v>0</v>
      </c>
      <c r="K6" s="8">
        <v>0</v>
      </c>
      <c r="L6" s="22">
        <v>0</v>
      </c>
      <c r="M6" s="40">
        <v>0</v>
      </c>
    </row>
    <row r="7" spans="1:14" x14ac:dyDescent="0.2">
      <c r="A7" s="6" t="s">
        <v>327</v>
      </c>
      <c r="B7" s="14" t="s">
        <v>328</v>
      </c>
      <c r="C7" s="9" t="s">
        <v>7</v>
      </c>
      <c r="D7" s="14" t="s">
        <v>322</v>
      </c>
      <c r="E7" s="8">
        <v>0</v>
      </c>
      <c r="F7" s="8">
        <v>0</v>
      </c>
      <c r="G7" s="19">
        <v>0</v>
      </c>
      <c r="H7" s="22">
        <v>0</v>
      </c>
      <c r="I7" s="8">
        <v>0</v>
      </c>
      <c r="J7" s="8">
        <v>0</v>
      </c>
      <c r="K7" s="8">
        <v>0</v>
      </c>
      <c r="L7" s="22">
        <v>0</v>
      </c>
      <c r="M7" s="40">
        <v>0</v>
      </c>
    </row>
    <row r="8" spans="1:14" x14ac:dyDescent="0.2">
      <c r="A8" s="6" t="s">
        <v>59</v>
      </c>
      <c r="B8" s="14" t="s">
        <v>60</v>
      </c>
      <c r="C8" s="9" t="s">
        <v>7</v>
      </c>
      <c r="D8" s="14" t="s">
        <v>322</v>
      </c>
      <c r="E8" s="8">
        <v>0</v>
      </c>
      <c r="F8" s="8">
        <v>0</v>
      </c>
      <c r="G8" s="19">
        <v>0</v>
      </c>
      <c r="H8" s="22">
        <v>0</v>
      </c>
      <c r="I8" s="8">
        <v>0</v>
      </c>
      <c r="J8" s="8">
        <v>0</v>
      </c>
      <c r="K8" s="8">
        <v>0</v>
      </c>
      <c r="L8" s="22">
        <v>0</v>
      </c>
      <c r="M8" s="40">
        <v>0</v>
      </c>
    </row>
    <row r="9" spans="1:14" x14ac:dyDescent="0.2">
      <c r="A9" s="6" t="s">
        <v>61</v>
      </c>
      <c r="B9" s="14" t="s">
        <v>62</v>
      </c>
      <c r="C9" s="9" t="s">
        <v>329</v>
      </c>
      <c r="D9" s="14" t="s">
        <v>322</v>
      </c>
      <c r="E9" s="8">
        <v>675</v>
      </c>
      <c r="F9" s="8">
        <v>750</v>
      </c>
      <c r="G9" s="19">
        <v>765</v>
      </c>
      <c r="H9" s="22">
        <v>730</v>
      </c>
      <c r="I9" s="8">
        <v>7</v>
      </c>
      <c r="J9" s="8">
        <v>3</v>
      </c>
      <c r="K9" s="8">
        <v>5</v>
      </c>
      <c r="L9" s="22">
        <v>5</v>
      </c>
      <c r="M9" s="40">
        <v>2.9278901648594728</v>
      </c>
    </row>
    <row r="10" spans="1:14" x14ac:dyDescent="0.2">
      <c r="A10" s="6" t="s">
        <v>63</v>
      </c>
      <c r="B10" s="14" t="s">
        <v>64</v>
      </c>
      <c r="C10" s="9" t="s">
        <v>7</v>
      </c>
      <c r="D10" s="14" t="s">
        <v>322</v>
      </c>
      <c r="E10" s="8">
        <v>25</v>
      </c>
      <c r="F10" s="8">
        <v>35</v>
      </c>
      <c r="G10" s="19">
        <v>35</v>
      </c>
      <c r="H10" s="22">
        <v>31.666666666666668</v>
      </c>
      <c r="I10" s="8">
        <v>0</v>
      </c>
      <c r="J10" s="8">
        <v>0</v>
      </c>
      <c r="K10" s="8">
        <v>2</v>
      </c>
      <c r="L10" s="22">
        <v>0.66666666666666663</v>
      </c>
      <c r="M10" s="40">
        <v>0.18606652854224978</v>
      </c>
    </row>
    <row r="11" spans="1:14" x14ac:dyDescent="0.2">
      <c r="A11" s="6" t="s">
        <v>65</v>
      </c>
      <c r="B11" s="14" t="s">
        <v>66</v>
      </c>
      <c r="C11" s="9" t="s">
        <v>329</v>
      </c>
      <c r="D11" s="14" t="s">
        <v>322</v>
      </c>
      <c r="E11" s="8">
        <v>410</v>
      </c>
      <c r="F11" s="8">
        <v>410</v>
      </c>
      <c r="G11" s="19">
        <v>465</v>
      </c>
      <c r="H11" s="22">
        <v>428.33333333333331</v>
      </c>
      <c r="I11" s="8">
        <v>2</v>
      </c>
      <c r="J11" s="8">
        <v>6</v>
      </c>
      <c r="K11" s="8">
        <v>2</v>
      </c>
      <c r="L11" s="22">
        <v>3.3333333333333335</v>
      </c>
      <c r="M11" s="40">
        <v>1.7704252807092222</v>
      </c>
    </row>
    <row r="12" spans="1:14" x14ac:dyDescent="0.2">
      <c r="A12" s="6" t="s">
        <v>330</v>
      </c>
      <c r="B12" s="14" t="s">
        <v>331</v>
      </c>
      <c r="C12" s="9" t="s">
        <v>34</v>
      </c>
      <c r="D12" s="14" t="s">
        <v>322</v>
      </c>
      <c r="E12" s="8">
        <v>0</v>
      </c>
      <c r="F12" s="8">
        <v>0</v>
      </c>
      <c r="G12" s="19">
        <v>0</v>
      </c>
      <c r="H12" s="22">
        <v>0</v>
      </c>
      <c r="I12" s="8">
        <v>0</v>
      </c>
      <c r="J12" s="8">
        <v>0</v>
      </c>
      <c r="K12" s="8">
        <v>0</v>
      </c>
      <c r="L12" s="22">
        <v>0</v>
      </c>
      <c r="M12" s="40">
        <v>0</v>
      </c>
    </row>
    <row r="13" spans="1:14" x14ac:dyDescent="0.2">
      <c r="A13" s="6" t="s">
        <v>332</v>
      </c>
      <c r="B13" s="14" t="s">
        <v>333</v>
      </c>
      <c r="C13" s="9" t="s">
        <v>34</v>
      </c>
      <c r="D13" s="14" t="s">
        <v>322</v>
      </c>
      <c r="E13" s="8">
        <v>0</v>
      </c>
      <c r="F13" s="8">
        <v>0</v>
      </c>
      <c r="G13" s="19">
        <v>0</v>
      </c>
      <c r="H13" s="22">
        <v>0</v>
      </c>
      <c r="I13" s="8">
        <v>0</v>
      </c>
      <c r="J13" s="8">
        <v>0</v>
      </c>
      <c r="K13" s="8">
        <v>0</v>
      </c>
      <c r="L13" s="22">
        <v>0</v>
      </c>
      <c r="M13" s="40">
        <v>0</v>
      </c>
    </row>
    <row r="14" spans="1:14" x14ac:dyDescent="0.2">
      <c r="A14" s="6" t="s">
        <v>67</v>
      </c>
      <c r="B14" s="14" t="s">
        <v>68</v>
      </c>
      <c r="C14" s="9" t="s">
        <v>10</v>
      </c>
      <c r="D14" s="14" t="s">
        <v>322</v>
      </c>
      <c r="E14" s="8">
        <v>75</v>
      </c>
      <c r="F14" s="8">
        <v>115</v>
      </c>
      <c r="G14" s="19">
        <v>140</v>
      </c>
      <c r="H14" s="22">
        <v>110</v>
      </c>
      <c r="I14" s="8">
        <v>1</v>
      </c>
      <c r="J14" s="8">
        <v>0</v>
      </c>
      <c r="K14" s="8">
        <v>1</v>
      </c>
      <c r="L14" s="22">
        <v>0.66666666666666663</v>
      </c>
      <c r="M14" s="40">
        <v>0.42979710870215565</v>
      </c>
    </row>
    <row r="15" spans="1:14" x14ac:dyDescent="0.2">
      <c r="A15" s="6" t="s">
        <v>334</v>
      </c>
      <c r="B15" s="14" t="s">
        <v>335</v>
      </c>
      <c r="C15" s="9" t="s">
        <v>34</v>
      </c>
      <c r="D15" s="14" t="s">
        <v>322</v>
      </c>
      <c r="E15" s="8">
        <v>0</v>
      </c>
      <c r="F15" s="8">
        <v>0</v>
      </c>
      <c r="G15" s="19">
        <v>0</v>
      </c>
      <c r="H15" s="22">
        <v>0</v>
      </c>
      <c r="I15" s="8">
        <v>0</v>
      </c>
      <c r="J15" s="8">
        <v>0</v>
      </c>
      <c r="K15" s="8">
        <v>0</v>
      </c>
      <c r="L15" s="22">
        <v>0</v>
      </c>
      <c r="M15" s="40">
        <v>0</v>
      </c>
    </row>
    <row r="16" spans="1:14" x14ac:dyDescent="0.2">
      <c r="A16" s="6" t="s">
        <v>336</v>
      </c>
      <c r="B16" s="14" t="s">
        <v>337</v>
      </c>
      <c r="C16" s="9" t="s">
        <v>34</v>
      </c>
      <c r="D16" s="14" t="s">
        <v>322</v>
      </c>
      <c r="E16" s="8">
        <v>0</v>
      </c>
      <c r="F16" s="8">
        <v>0</v>
      </c>
      <c r="G16" s="19">
        <v>0</v>
      </c>
      <c r="H16" s="22">
        <v>0</v>
      </c>
      <c r="I16" s="8">
        <v>0</v>
      </c>
      <c r="J16" s="8">
        <v>0</v>
      </c>
      <c r="K16" s="8">
        <v>0</v>
      </c>
      <c r="L16" s="22">
        <v>0</v>
      </c>
      <c r="M16" s="40">
        <v>0</v>
      </c>
    </row>
    <row r="17" spans="1:13" x14ac:dyDescent="0.2">
      <c r="A17" s="6" t="s">
        <v>69</v>
      </c>
      <c r="B17" s="14" t="s">
        <v>70</v>
      </c>
      <c r="C17" s="9" t="s">
        <v>329</v>
      </c>
      <c r="D17" s="14" t="s">
        <v>322</v>
      </c>
      <c r="E17" s="8">
        <v>795</v>
      </c>
      <c r="F17" s="8">
        <v>835</v>
      </c>
      <c r="G17" s="19">
        <v>795</v>
      </c>
      <c r="H17" s="22">
        <v>808.33333333333337</v>
      </c>
      <c r="I17" s="8">
        <v>2</v>
      </c>
      <c r="J17" s="8">
        <v>3</v>
      </c>
      <c r="K17" s="8">
        <v>2</v>
      </c>
      <c r="L17" s="22">
        <v>2.3333333333333335</v>
      </c>
      <c r="M17" s="40">
        <v>2.8214721647259715</v>
      </c>
    </row>
    <row r="18" spans="1:13" x14ac:dyDescent="0.2">
      <c r="A18" s="6" t="s">
        <v>338</v>
      </c>
      <c r="B18" s="14" t="s">
        <v>339</v>
      </c>
      <c r="C18" s="9" t="s">
        <v>73</v>
      </c>
      <c r="D18" s="14" t="s">
        <v>322</v>
      </c>
      <c r="E18" s="8">
        <v>0</v>
      </c>
      <c r="F18" s="8">
        <v>0</v>
      </c>
      <c r="G18" s="19">
        <v>0</v>
      </c>
      <c r="H18" s="22">
        <v>0</v>
      </c>
      <c r="I18" s="8">
        <v>0</v>
      </c>
      <c r="J18" s="8">
        <v>0</v>
      </c>
      <c r="K18" s="8">
        <v>0</v>
      </c>
      <c r="L18" s="22">
        <v>0</v>
      </c>
      <c r="M18" s="40">
        <v>0</v>
      </c>
    </row>
    <row r="19" spans="1:13" x14ac:dyDescent="0.2">
      <c r="A19" s="6" t="s">
        <v>340</v>
      </c>
      <c r="B19" s="14" t="s">
        <v>341</v>
      </c>
      <c r="C19" s="9" t="s">
        <v>34</v>
      </c>
      <c r="D19" s="14" t="s">
        <v>322</v>
      </c>
      <c r="E19" s="8">
        <v>0</v>
      </c>
      <c r="F19" s="8">
        <v>0</v>
      </c>
      <c r="G19" s="19">
        <v>0</v>
      </c>
      <c r="H19" s="22">
        <v>0</v>
      </c>
      <c r="I19" s="8">
        <v>0</v>
      </c>
      <c r="J19" s="8">
        <v>0</v>
      </c>
      <c r="K19" s="8">
        <v>0</v>
      </c>
      <c r="L19" s="22">
        <v>0</v>
      </c>
      <c r="M19" s="40">
        <v>0</v>
      </c>
    </row>
    <row r="20" spans="1:13" x14ac:dyDescent="0.2">
      <c r="A20" s="6" t="s">
        <v>71</v>
      </c>
      <c r="B20" s="14" t="s">
        <v>72</v>
      </c>
      <c r="C20" s="9" t="s">
        <v>10</v>
      </c>
      <c r="D20" s="14" t="s">
        <v>322</v>
      </c>
      <c r="E20" s="8">
        <v>310</v>
      </c>
      <c r="F20" s="8">
        <v>300</v>
      </c>
      <c r="G20" s="19">
        <v>295</v>
      </c>
      <c r="H20" s="22">
        <v>301.66666666666669</v>
      </c>
      <c r="I20" s="8">
        <v>3</v>
      </c>
      <c r="J20" s="8">
        <v>1</v>
      </c>
      <c r="K20" s="8">
        <v>4</v>
      </c>
      <c r="L20" s="22">
        <v>2.6666666666666665</v>
      </c>
      <c r="M20" s="40">
        <v>1.288770601760278</v>
      </c>
    </row>
    <row r="21" spans="1:13" x14ac:dyDescent="0.2">
      <c r="A21" s="6" t="s">
        <v>342</v>
      </c>
      <c r="B21" s="14" t="s">
        <v>343</v>
      </c>
      <c r="C21" s="9" t="s">
        <v>34</v>
      </c>
      <c r="D21" s="14" t="s">
        <v>322</v>
      </c>
      <c r="E21" s="8">
        <v>0</v>
      </c>
      <c r="F21" s="8">
        <v>0</v>
      </c>
      <c r="G21" s="19">
        <v>0</v>
      </c>
      <c r="H21" s="22">
        <v>0</v>
      </c>
      <c r="I21" s="8">
        <v>0</v>
      </c>
      <c r="J21" s="8">
        <v>0</v>
      </c>
      <c r="K21" s="8">
        <v>0</v>
      </c>
      <c r="L21" s="22">
        <v>0</v>
      </c>
      <c r="M21" s="40">
        <v>0</v>
      </c>
    </row>
    <row r="22" spans="1:13" x14ac:dyDescent="0.2">
      <c r="A22" s="6" t="s">
        <v>74</v>
      </c>
      <c r="B22" s="14" t="s">
        <v>75</v>
      </c>
      <c r="C22" s="9" t="s">
        <v>344</v>
      </c>
      <c r="D22" s="14" t="s">
        <v>322</v>
      </c>
      <c r="E22" s="8">
        <v>90</v>
      </c>
      <c r="F22" s="8">
        <v>90</v>
      </c>
      <c r="G22" s="19">
        <v>110</v>
      </c>
      <c r="H22" s="22">
        <v>96.666666666666671</v>
      </c>
      <c r="I22" s="8">
        <v>1</v>
      </c>
      <c r="J22" s="8">
        <v>0</v>
      </c>
      <c r="K22" s="8">
        <v>0</v>
      </c>
      <c r="L22" s="22">
        <v>0.33333333333333331</v>
      </c>
      <c r="M22" s="40">
        <v>0.34454247996804899</v>
      </c>
    </row>
    <row r="23" spans="1:13" x14ac:dyDescent="0.2">
      <c r="A23" s="6" t="s">
        <v>76</v>
      </c>
      <c r="B23" s="14" t="s">
        <v>77</v>
      </c>
      <c r="C23" s="9" t="s">
        <v>329</v>
      </c>
      <c r="D23" s="14" t="s">
        <v>322</v>
      </c>
      <c r="E23" s="8">
        <v>1175</v>
      </c>
      <c r="F23" s="8">
        <v>1165</v>
      </c>
      <c r="G23" s="19">
        <v>1295</v>
      </c>
      <c r="H23" s="22">
        <v>1211.6666666666667</v>
      </c>
      <c r="I23" s="8">
        <v>16</v>
      </c>
      <c r="J23" s="8">
        <v>13</v>
      </c>
      <c r="K23" s="8">
        <v>22</v>
      </c>
      <c r="L23" s="22">
        <v>17</v>
      </c>
      <c r="M23" s="40">
        <v>6.002242556311991</v>
      </c>
    </row>
    <row r="24" spans="1:13" x14ac:dyDescent="0.2">
      <c r="A24" s="6" t="s">
        <v>78</v>
      </c>
      <c r="B24" s="14" t="s">
        <v>79</v>
      </c>
      <c r="C24" s="9" t="s">
        <v>7</v>
      </c>
      <c r="D24" s="14" t="s">
        <v>322</v>
      </c>
      <c r="E24" s="8">
        <v>0</v>
      </c>
      <c r="F24" s="8">
        <v>0</v>
      </c>
      <c r="G24" s="19">
        <v>0</v>
      </c>
      <c r="H24" s="22">
        <v>0</v>
      </c>
      <c r="I24" s="8">
        <v>0</v>
      </c>
      <c r="J24" s="8">
        <v>0</v>
      </c>
      <c r="K24" s="8">
        <v>0</v>
      </c>
      <c r="L24" s="22">
        <v>0</v>
      </c>
      <c r="M24" s="40">
        <v>0</v>
      </c>
    </row>
    <row r="25" spans="1:13" x14ac:dyDescent="0.2">
      <c r="A25" s="6" t="s">
        <v>80</v>
      </c>
      <c r="B25" s="14" t="s">
        <v>81</v>
      </c>
      <c r="C25" s="9" t="s">
        <v>73</v>
      </c>
      <c r="D25" s="14" t="s">
        <v>322</v>
      </c>
      <c r="E25" s="8">
        <v>10</v>
      </c>
      <c r="F25" s="8">
        <v>20</v>
      </c>
      <c r="G25" s="19">
        <v>35</v>
      </c>
      <c r="H25" s="22">
        <v>21.666666666666668</v>
      </c>
      <c r="I25" s="8">
        <v>0</v>
      </c>
      <c r="J25" s="8">
        <v>0</v>
      </c>
      <c r="K25" s="8">
        <v>0</v>
      </c>
      <c r="L25" s="22">
        <v>0</v>
      </c>
      <c r="M25" s="40">
        <v>6.7414841320825022E-2</v>
      </c>
    </row>
    <row r="26" spans="1:13" x14ac:dyDescent="0.2">
      <c r="A26" s="6" t="s">
        <v>82</v>
      </c>
      <c r="B26" s="14" t="s">
        <v>83</v>
      </c>
      <c r="C26" s="9" t="s">
        <v>7</v>
      </c>
      <c r="D26" s="14" t="s">
        <v>322</v>
      </c>
      <c r="E26" s="8">
        <v>0</v>
      </c>
      <c r="F26" s="8">
        <v>0</v>
      </c>
      <c r="G26" s="19">
        <v>0</v>
      </c>
      <c r="H26" s="22">
        <v>0</v>
      </c>
      <c r="I26" s="8">
        <v>0</v>
      </c>
      <c r="J26" s="8">
        <v>0</v>
      </c>
      <c r="K26" s="8">
        <v>0</v>
      </c>
      <c r="L26" s="22">
        <v>0</v>
      </c>
      <c r="M26" s="40">
        <v>0</v>
      </c>
    </row>
    <row r="27" spans="1:13" x14ac:dyDescent="0.2">
      <c r="A27" s="6" t="s">
        <v>84</v>
      </c>
      <c r="B27" s="14" t="s">
        <v>85</v>
      </c>
      <c r="C27" s="9" t="s">
        <v>7</v>
      </c>
      <c r="D27" s="14" t="s">
        <v>322</v>
      </c>
      <c r="E27" s="8">
        <v>10</v>
      </c>
      <c r="F27" s="8">
        <v>0</v>
      </c>
      <c r="G27" s="19">
        <v>10</v>
      </c>
      <c r="H27" s="22">
        <v>6.666666666666667</v>
      </c>
      <c r="I27" s="8">
        <v>1</v>
      </c>
      <c r="J27" s="8">
        <v>0</v>
      </c>
      <c r="K27" s="8">
        <v>0</v>
      </c>
      <c r="L27" s="22">
        <v>0.33333333333333331</v>
      </c>
      <c r="M27" s="40">
        <v>6.4511600635391228E-2</v>
      </c>
    </row>
    <row r="28" spans="1:13" x14ac:dyDescent="0.2">
      <c r="A28" s="6" t="s">
        <v>86</v>
      </c>
      <c r="B28" s="14" t="s">
        <v>87</v>
      </c>
      <c r="C28" s="9" t="s">
        <v>7</v>
      </c>
      <c r="D28" s="14" t="s">
        <v>322</v>
      </c>
      <c r="E28" s="8">
        <v>0</v>
      </c>
      <c r="F28" s="8">
        <v>0</v>
      </c>
      <c r="G28" s="19">
        <v>0</v>
      </c>
      <c r="H28" s="22">
        <v>0</v>
      </c>
      <c r="I28" s="8">
        <v>0</v>
      </c>
      <c r="J28" s="8">
        <v>0</v>
      </c>
      <c r="K28" s="8">
        <v>0</v>
      </c>
      <c r="L28" s="22">
        <v>0</v>
      </c>
      <c r="M28" s="40">
        <v>0</v>
      </c>
    </row>
    <row r="29" spans="1:13" x14ac:dyDescent="0.2">
      <c r="A29" s="6" t="s">
        <v>88</v>
      </c>
      <c r="B29" s="14" t="s">
        <v>89</v>
      </c>
      <c r="C29" s="9" t="s">
        <v>7</v>
      </c>
      <c r="D29" s="14" t="s">
        <v>322</v>
      </c>
      <c r="E29" s="8">
        <v>0</v>
      </c>
      <c r="F29" s="8">
        <v>0</v>
      </c>
      <c r="G29" s="19">
        <v>0</v>
      </c>
      <c r="H29" s="22">
        <v>0</v>
      </c>
      <c r="I29" s="8">
        <v>0</v>
      </c>
      <c r="J29" s="8">
        <v>0</v>
      </c>
      <c r="K29" s="8">
        <v>0</v>
      </c>
      <c r="L29" s="22">
        <v>0</v>
      </c>
      <c r="M29" s="40">
        <v>0</v>
      </c>
    </row>
    <row r="30" spans="1:13" x14ac:dyDescent="0.2">
      <c r="A30" s="6" t="s">
        <v>90</v>
      </c>
      <c r="B30" s="14" t="s">
        <v>91</v>
      </c>
      <c r="C30" s="9" t="s">
        <v>329</v>
      </c>
      <c r="D30" s="14" t="s">
        <v>345</v>
      </c>
      <c r="E30" s="8">
        <v>530</v>
      </c>
      <c r="F30" s="8">
        <v>480</v>
      </c>
      <c r="G30" s="19">
        <v>485</v>
      </c>
      <c r="H30" s="22">
        <v>498.33333333333331</v>
      </c>
      <c r="I30" s="8">
        <v>3</v>
      </c>
      <c r="J30" s="8">
        <v>4</v>
      </c>
      <c r="K30" s="8">
        <v>2</v>
      </c>
      <c r="L30" s="22">
        <v>3</v>
      </c>
      <c r="M30" s="40">
        <v>1.9444585032090582</v>
      </c>
    </row>
    <row r="31" spans="1:13" x14ac:dyDescent="0.2">
      <c r="A31" s="6" t="s">
        <v>346</v>
      </c>
      <c r="B31" s="14" t="s">
        <v>347</v>
      </c>
      <c r="C31" s="9" t="s">
        <v>344</v>
      </c>
      <c r="D31" s="14" t="s">
        <v>345</v>
      </c>
      <c r="E31" s="8">
        <v>0</v>
      </c>
      <c r="F31" s="8">
        <v>0</v>
      </c>
      <c r="G31" s="19">
        <v>0</v>
      </c>
      <c r="H31" s="22">
        <v>0</v>
      </c>
      <c r="I31" s="8">
        <v>0</v>
      </c>
      <c r="J31" s="8">
        <v>0</v>
      </c>
      <c r="K31" s="8">
        <v>0</v>
      </c>
      <c r="L31" s="22">
        <v>0</v>
      </c>
      <c r="M31" s="40">
        <v>0</v>
      </c>
    </row>
    <row r="32" spans="1:13" x14ac:dyDescent="0.2">
      <c r="A32" s="6" t="s">
        <v>92</v>
      </c>
      <c r="B32" s="14" t="s">
        <v>93</v>
      </c>
      <c r="C32" s="9" t="s">
        <v>10</v>
      </c>
      <c r="D32" s="14" t="s">
        <v>345</v>
      </c>
      <c r="E32" s="8">
        <v>75</v>
      </c>
      <c r="F32" s="8">
        <v>90</v>
      </c>
      <c r="G32" s="19">
        <v>110</v>
      </c>
      <c r="H32" s="22">
        <v>91.666666666666671</v>
      </c>
      <c r="I32" s="8">
        <v>1</v>
      </c>
      <c r="J32" s="8">
        <v>0</v>
      </c>
      <c r="K32" s="8">
        <v>2</v>
      </c>
      <c r="L32" s="22">
        <v>1</v>
      </c>
      <c r="M32" s="40">
        <v>0.4165223539673642</v>
      </c>
    </row>
    <row r="33" spans="1:13" x14ac:dyDescent="0.2">
      <c r="A33" s="6" t="s">
        <v>94</v>
      </c>
      <c r="B33" s="14" t="s">
        <v>95</v>
      </c>
      <c r="C33" s="9" t="s">
        <v>329</v>
      </c>
      <c r="D33" s="14" t="s">
        <v>345</v>
      </c>
      <c r="E33" s="8">
        <v>455</v>
      </c>
      <c r="F33" s="8">
        <v>505</v>
      </c>
      <c r="G33" s="19">
        <v>470</v>
      </c>
      <c r="H33" s="22">
        <v>476.66666666666669</v>
      </c>
      <c r="I33" s="8">
        <v>2</v>
      </c>
      <c r="J33" s="8">
        <v>2</v>
      </c>
      <c r="K33" s="8">
        <v>5</v>
      </c>
      <c r="L33" s="22">
        <v>3</v>
      </c>
      <c r="M33" s="40">
        <v>1.8770436618882329</v>
      </c>
    </row>
    <row r="34" spans="1:13" x14ac:dyDescent="0.2">
      <c r="A34" s="6" t="s">
        <v>348</v>
      </c>
      <c r="B34" s="14" t="s">
        <v>349</v>
      </c>
      <c r="C34" s="9" t="s">
        <v>34</v>
      </c>
      <c r="D34" s="14" t="s">
        <v>345</v>
      </c>
      <c r="E34" s="8">
        <v>0</v>
      </c>
      <c r="F34" s="8">
        <v>0</v>
      </c>
      <c r="G34" s="19">
        <v>0</v>
      </c>
      <c r="H34" s="22">
        <v>0</v>
      </c>
      <c r="I34" s="8">
        <v>0</v>
      </c>
      <c r="J34" s="8">
        <v>0</v>
      </c>
      <c r="K34" s="8">
        <v>0</v>
      </c>
      <c r="L34" s="22">
        <v>0</v>
      </c>
      <c r="M34" s="40">
        <v>0</v>
      </c>
    </row>
    <row r="35" spans="1:13" x14ac:dyDescent="0.2">
      <c r="A35" s="6" t="s">
        <v>350</v>
      </c>
      <c r="B35" s="14" t="s">
        <v>351</v>
      </c>
      <c r="C35" s="9" t="s">
        <v>34</v>
      </c>
      <c r="D35" s="14" t="s">
        <v>345</v>
      </c>
      <c r="E35" s="8">
        <v>0</v>
      </c>
      <c r="F35" s="8">
        <v>0</v>
      </c>
      <c r="G35" s="19">
        <v>0</v>
      </c>
      <c r="H35" s="22">
        <v>0</v>
      </c>
      <c r="I35" s="8">
        <v>0</v>
      </c>
      <c r="J35" s="8">
        <v>0</v>
      </c>
      <c r="K35" s="8">
        <v>0</v>
      </c>
      <c r="L35" s="22">
        <v>0</v>
      </c>
      <c r="M35" s="40">
        <v>0</v>
      </c>
    </row>
    <row r="36" spans="1:13" x14ac:dyDescent="0.2">
      <c r="A36" s="6" t="s">
        <v>96</v>
      </c>
      <c r="B36" s="14" t="s">
        <v>97</v>
      </c>
      <c r="C36" s="9" t="s">
        <v>7</v>
      </c>
      <c r="D36" s="14" t="s">
        <v>345</v>
      </c>
      <c r="E36" s="8">
        <v>0</v>
      </c>
      <c r="F36" s="8">
        <v>0</v>
      </c>
      <c r="G36" s="19">
        <v>0</v>
      </c>
      <c r="H36" s="22">
        <v>0</v>
      </c>
      <c r="I36" s="8">
        <v>0</v>
      </c>
      <c r="J36" s="8">
        <v>0</v>
      </c>
      <c r="K36" s="8">
        <v>0</v>
      </c>
      <c r="L36" s="22">
        <v>0</v>
      </c>
      <c r="M36" s="40">
        <v>0</v>
      </c>
    </row>
    <row r="37" spans="1:13" x14ac:dyDescent="0.2">
      <c r="A37" s="6" t="s">
        <v>98</v>
      </c>
      <c r="B37" s="14" t="s">
        <v>99</v>
      </c>
      <c r="C37" s="9" t="s">
        <v>7</v>
      </c>
      <c r="D37" s="14" t="s">
        <v>345</v>
      </c>
      <c r="E37" s="8">
        <v>0</v>
      </c>
      <c r="F37" s="8">
        <v>0</v>
      </c>
      <c r="G37" s="19">
        <v>0</v>
      </c>
      <c r="H37" s="22">
        <v>0</v>
      </c>
      <c r="I37" s="8">
        <v>0</v>
      </c>
      <c r="J37" s="8">
        <v>0</v>
      </c>
      <c r="K37" s="8">
        <v>0</v>
      </c>
      <c r="L37" s="22">
        <v>0</v>
      </c>
      <c r="M37" s="40">
        <v>0</v>
      </c>
    </row>
    <row r="38" spans="1:13" x14ac:dyDescent="0.2">
      <c r="A38" s="6" t="s">
        <v>100</v>
      </c>
      <c r="B38" s="14" t="s">
        <v>101</v>
      </c>
      <c r="C38" s="9" t="s">
        <v>7</v>
      </c>
      <c r="D38" s="14" t="s">
        <v>345</v>
      </c>
      <c r="E38" s="8">
        <v>0</v>
      </c>
      <c r="F38" s="8">
        <v>0</v>
      </c>
      <c r="G38" s="19">
        <v>0</v>
      </c>
      <c r="H38" s="22">
        <v>0</v>
      </c>
      <c r="I38" s="8">
        <v>0</v>
      </c>
      <c r="J38" s="8">
        <v>0</v>
      </c>
      <c r="K38" s="8">
        <v>0</v>
      </c>
      <c r="L38" s="22">
        <v>0</v>
      </c>
      <c r="M38" s="40">
        <v>0</v>
      </c>
    </row>
    <row r="39" spans="1:13" x14ac:dyDescent="0.2">
      <c r="A39" s="6" t="s">
        <v>102</v>
      </c>
      <c r="B39" s="14" t="s">
        <v>103</v>
      </c>
      <c r="C39" s="9" t="s">
        <v>7</v>
      </c>
      <c r="D39" s="14" t="s">
        <v>345</v>
      </c>
      <c r="E39" s="8">
        <v>0</v>
      </c>
      <c r="F39" s="8">
        <v>0</v>
      </c>
      <c r="G39" s="19">
        <v>0</v>
      </c>
      <c r="H39" s="22">
        <v>0</v>
      </c>
      <c r="I39" s="8">
        <v>0</v>
      </c>
      <c r="J39" s="8">
        <v>0</v>
      </c>
      <c r="K39" s="8">
        <v>0</v>
      </c>
      <c r="L39" s="22">
        <v>0</v>
      </c>
      <c r="M39" s="40">
        <v>0</v>
      </c>
    </row>
    <row r="40" spans="1:13" x14ac:dyDescent="0.2">
      <c r="A40" s="6" t="s">
        <v>104</v>
      </c>
      <c r="B40" s="14" t="s">
        <v>105</v>
      </c>
      <c r="C40" s="9" t="s">
        <v>7</v>
      </c>
      <c r="D40" s="14" t="s">
        <v>106</v>
      </c>
      <c r="E40" s="8">
        <v>0</v>
      </c>
      <c r="F40" s="8">
        <v>0</v>
      </c>
      <c r="G40" s="19">
        <v>0</v>
      </c>
      <c r="H40" s="22">
        <v>0</v>
      </c>
      <c r="I40" s="8">
        <v>0</v>
      </c>
      <c r="J40" s="8">
        <v>0</v>
      </c>
      <c r="K40" s="8">
        <v>0</v>
      </c>
      <c r="L40" s="22">
        <v>0</v>
      </c>
      <c r="M40" s="40">
        <v>0</v>
      </c>
    </row>
    <row r="41" spans="1:13" x14ac:dyDescent="0.2">
      <c r="A41" s="6" t="s">
        <v>107</v>
      </c>
      <c r="B41" s="14" t="s">
        <v>108</v>
      </c>
      <c r="C41" s="9" t="s">
        <v>34</v>
      </c>
      <c r="D41" s="14" t="s">
        <v>106</v>
      </c>
      <c r="E41" s="8">
        <v>0</v>
      </c>
      <c r="F41" s="8">
        <v>0</v>
      </c>
      <c r="G41" s="19">
        <v>0</v>
      </c>
      <c r="H41" s="22">
        <v>0</v>
      </c>
      <c r="I41" s="8">
        <v>0</v>
      </c>
      <c r="J41" s="8">
        <v>0</v>
      </c>
      <c r="K41" s="8">
        <v>0</v>
      </c>
      <c r="L41" s="22">
        <v>0</v>
      </c>
      <c r="M41" s="40">
        <v>0</v>
      </c>
    </row>
    <row r="42" spans="1:13" x14ac:dyDescent="0.2">
      <c r="A42" s="10" t="s">
        <v>109</v>
      </c>
      <c r="B42" s="15" t="s">
        <v>110</v>
      </c>
      <c r="C42" s="9" t="s">
        <v>329</v>
      </c>
      <c r="D42" s="14" t="s">
        <v>106</v>
      </c>
      <c r="E42" s="8">
        <v>360</v>
      </c>
      <c r="F42" s="8">
        <v>365</v>
      </c>
      <c r="G42" s="19">
        <v>395</v>
      </c>
      <c r="H42" s="22">
        <v>373.33333333333331</v>
      </c>
      <c r="I42" s="8">
        <v>4</v>
      </c>
      <c r="J42" s="8">
        <v>4</v>
      </c>
      <c r="K42" s="8">
        <v>0</v>
      </c>
      <c r="L42" s="22">
        <v>2.6666666666666665</v>
      </c>
      <c r="M42" s="40">
        <v>1.5117581538214684</v>
      </c>
    </row>
    <row r="43" spans="1:13" x14ac:dyDescent="0.2">
      <c r="A43" s="6" t="s">
        <v>352</v>
      </c>
      <c r="B43" s="14" t="s">
        <v>353</v>
      </c>
      <c r="C43" s="9" t="s">
        <v>34</v>
      </c>
      <c r="D43" s="14" t="s">
        <v>106</v>
      </c>
      <c r="E43" s="8">
        <v>0</v>
      </c>
      <c r="F43" s="8">
        <v>0</v>
      </c>
      <c r="G43" s="19">
        <v>0</v>
      </c>
      <c r="H43" s="22">
        <v>0</v>
      </c>
      <c r="I43" s="8">
        <v>0</v>
      </c>
      <c r="J43" s="8">
        <v>0</v>
      </c>
      <c r="K43" s="8">
        <v>0</v>
      </c>
      <c r="L43" s="22">
        <v>0</v>
      </c>
      <c r="M43" s="40">
        <v>0</v>
      </c>
    </row>
    <row r="44" spans="1:13" x14ac:dyDescent="0.2">
      <c r="A44" s="6" t="s">
        <v>111</v>
      </c>
      <c r="B44" s="14" t="s">
        <v>112</v>
      </c>
      <c r="C44" s="9" t="s">
        <v>7</v>
      </c>
      <c r="D44" s="14" t="s">
        <v>106</v>
      </c>
      <c r="E44" s="8">
        <v>0</v>
      </c>
      <c r="F44" s="8">
        <v>0</v>
      </c>
      <c r="G44" s="19">
        <v>0</v>
      </c>
      <c r="H44" s="22">
        <v>0</v>
      </c>
      <c r="I44" s="8">
        <v>0</v>
      </c>
      <c r="J44" s="8">
        <v>0</v>
      </c>
      <c r="K44" s="8">
        <v>0</v>
      </c>
      <c r="L44" s="22">
        <v>0</v>
      </c>
      <c r="M44" s="40">
        <v>0</v>
      </c>
    </row>
    <row r="45" spans="1:13" x14ac:dyDescent="0.2">
      <c r="A45" s="6" t="s">
        <v>354</v>
      </c>
      <c r="B45" s="14" t="s">
        <v>355</v>
      </c>
      <c r="C45" s="9" t="s">
        <v>73</v>
      </c>
      <c r="D45" s="14" t="s">
        <v>106</v>
      </c>
      <c r="E45" s="8">
        <v>0</v>
      </c>
      <c r="F45" s="8">
        <v>0</v>
      </c>
      <c r="G45" s="19">
        <v>0</v>
      </c>
      <c r="H45" s="22">
        <v>0</v>
      </c>
      <c r="I45" s="8">
        <v>0</v>
      </c>
      <c r="J45" s="8">
        <v>0</v>
      </c>
      <c r="K45" s="8">
        <v>0</v>
      </c>
      <c r="L45" s="22">
        <v>0</v>
      </c>
      <c r="M45" s="40">
        <v>0</v>
      </c>
    </row>
    <row r="46" spans="1:13" x14ac:dyDescent="0.2">
      <c r="A46" s="6" t="s">
        <v>113</v>
      </c>
      <c r="B46" s="14" t="s">
        <v>114</v>
      </c>
      <c r="C46" s="9" t="s">
        <v>34</v>
      </c>
      <c r="D46" s="14" t="s">
        <v>106</v>
      </c>
      <c r="E46" s="8">
        <v>5</v>
      </c>
      <c r="F46" s="8">
        <v>5</v>
      </c>
      <c r="G46" s="19">
        <v>0</v>
      </c>
      <c r="H46" s="22">
        <v>3.3333333333333335</v>
      </c>
      <c r="I46" s="8">
        <v>0</v>
      </c>
      <c r="J46" s="8">
        <v>0</v>
      </c>
      <c r="K46" s="8">
        <v>0</v>
      </c>
      <c r="L46" s="22">
        <v>0</v>
      </c>
      <c r="M46" s="40">
        <v>1.0371514049357697E-2</v>
      </c>
    </row>
    <row r="47" spans="1:13" s="36" customFormat="1" x14ac:dyDescent="0.2">
      <c r="A47" s="29" t="s">
        <v>115</v>
      </c>
      <c r="B47" s="30" t="s">
        <v>116</v>
      </c>
      <c r="C47" s="31" t="s">
        <v>10</v>
      </c>
      <c r="D47" s="30" t="s">
        <v>106</v>
      </c>
      <c r="E47" s="32">
        <v>0</v>
      </c>
      <c r="F47" s="32">
        <v>0</v>
      </c>
      <c r="G47" s="33">
        <v>70</v>
      </c>
      <c r="H47" s="34">
        <v>23.333333333333332</v>
      </c>
      <c r="I47" s="32">
        <v>0</v>
      </c>
      <c r="J47" s="32">
        <v>0</v>
      </c>
      <c r="K47" s="32">
        <v>1</v>
      </c>
      <c r="L47" s="34">
        <v>0.33333333333333331</v>
      </c>
      <c r="M47" s="40" t="s">
        <v>543</v>
      </c>
    </row>
    <row r="48" spans="1:13" x14ac:dyDescent="0.2">
      <c r="A48" s="6" t="s">
        <v>117</v>
      </c>
      <c r="B48" s="14" t="s">
        <v>118</v>
      </c>
      <c r="C48" s="9" t="s">
        <v>329</v>
      </c>
      <c r="D48" s="14" t="s">
        <v>106</v>
      </c>
      <c r="E48" s="8">
        <v>455</v>
      </c>
      <c r="F48" s="8">
        <v>490</v>
      </c>
      <c r="G48" s="19">
        <v>525</v>
      </c>
      <c r="H48" s="22">
        <v>490</v>
      </c>
      <c r="I48" s="8">
        <v>5</v>
      </c>
      <c r="J48" s="8">
        <v>4</v>
      </c>
      <c r="K48" s="8">
        <v>4</v>
      </c>
      <c r="L48" s="22">
        <v>4.333333333333333</v>
      </c>
      <c r="M48" s="40">
        <v>2.0936040082323673</v>
      </c>
    </row>
    <row r="49" spans="1:13" x14ac:dyDescent="0.2">
      <c r="A49" s="6" t="s">
        <v>356</v>
      </c>
      <c r="B49" s="14" t="s">
        <v>357</v>
      </c>
      <c r="C49" s="9" t="s">
        <v>34</v>
      </c>
      <c r="D49" s="14" t="s">
        <v>106</v>
      </c>
      <c r="E49" s="8">
        <v>0</v>
      </c>
      <c r="F49" s="8">
        <v>0</v>
      </c>
      <c r="G49" s="19">
        <v>0</v>
      </c>
      <c r="H49" s="22">
        <v>0</v>
      </c>
      <c r="I49" s="8">
        <v>0</v>
      </c>
      <c r="J49" s="8">
        <v>0</v>
      </c>
      <c r="K49" s="8">
        <v>0</v>
      </c>
      <c r="L49" s="22">
        <v>0</v>
      </c>
      <c r="M49" s="40">
        <v>0</v>
      </c>
    </row>
    <row r="50" spans="1:13" x14ac:dyDescent="0.2">
      <c r="A50" s="6" t="s">
        <v>119</v>
      </c>
      <c r="B50" s="14" t="s">
        <v>120</v>
      </c>
      <c r="C50" s="9" t="s">
        <v>7</v>
      </c>
      <c r="D50" s="14" t="s">
        <v>106</v>
      </c>
      <c r="E50" s="8">
        <v>0</v>
      </c>
      <c r="F50" s="8">
        <v>0</v>
      </c>
      <c r="G50" s="19">
        <v>0</v>
      </c>
      <c r="H50" s="22">
        <v>0</v>
      </c>
      <c r="I50" s="8">
        <v>0</v>
      </c>
      <c r="J50" s="8">
        <v>0</v>
      </c>
      <c r="K50" s="8">
        <v>0</v>
      </c>
      <c r="L50" s="22">
        <v>0</v>
      </c>
      <c r="M50" s="40">
        <v>0</v>
      </c>
    </row>
    <row r="51" spans="1:13" x14ac:dyDescent="0.2">
      <c r="A51" s="6" t="s">
        <v>358</v>
      </c>
      <c r="B51" s="14" t="s">
        <v>359</v>
      </c>
      <c r="C51" s="9" t="s">
        <v>34</v>
      </c>
      <c r="D51" s="14" t="s">
        <v>106</v>
      </c>
      <c r="E51" s="8">
        <v>0</v>
      </c>
      <c r="F51" s="8">
        <v>0</v>
      </c>
      <c r="G51" s="19">
        <v>0</v>
      </c>
      <c r="H51" s="22">
        <v>0</v>
      </c>
      <c r="I51" s="8">
        <v>0</v>
      </c>
      <c r="J51" s="8">
        <v>0</v>
      </c>
      <c r="K51" s="8">
        <v>0</v>
      </c>
      <c r="L51" s="22">
        <v>0</v>
      </c>
      <c r="M51" s="40">
        <v>0</v>
      </c>
    </row>
    <row r="52" spans="1:13" x14ac:dyDescent="0.2">
      <c r="A52" s="6" t="s">
        <v>121</v>
      </c>
      <c r="B52" s="14" t="s">
        <v>360</v>
      </c>
      <c r="C52" s="9" t="s">
        <v>7</v>
      </c>
      <c r="D52" s="14" t="s">
        <v>106</v>
      </c>
      <c r="E52" s="8">
        <v>0</v>
      </c>
      <c r="F52" s="8">
        <v>0</v>
      </c>
      <c r="G52" s="19">
        <v>5</v>
      </c>
      <c r="H52" s="22">
        <v>1.6666666666666667</v>
      </c>
      <c r="I52" s="8">
        <v>0</v>
      </c>
      <c r="J52" s="8">
        <v>0</v>
      </c>
      <c r="K52" s="8">
        <v>0</v>
      </c>
      <c r="L52" s="22">
        <v>0</v>
      </c>
      <c r="M52" s="40">
        <v>5.1857570246788484E-3</v>
      </c>
    </row>
    <row r="53" spans="1:13" x14ac:dyDescent="0.2">
      <c r="A53" s="6" t="s">
        <v>361</v>
      </c>
      <c r="B53" s="14" t="s">
        <v>362</v>
      </c>
      <c r="C53" s="9" t="s">
        <v>34</v>
      </c>
      <c r="D53" s="14" t="s">
        <v>363</v>
      </c>
      <c r="E53" s="8">
        <v>0</v>
      </c>
      <c r="F53" s="8">
        <v>0</v>
      </c>
      <c r="G53" s="19">
        <v>0</v>
      </c>
      <c r="H53" s="22">
        <v>0</v>
      </c>
      <c r="I53" s="8">
        <v>0</v>
      </c>
      <c r="J53" s="8">
        <v>0</v>
      </c>
      <c r="K53" s="8">
        <v>0</v>
      </c>
      <c r="L53" s="22">
        <v>0</v>
      </c>
      <c r="M53" s="40">
        <v>0</v>
      </c>
    </row>
    <row r="54" spans="1:13" x14ac:dyDescent="0.2">
      <c r="A54" s="6" t="s">
        <v>364</v>
      </c>
      <c r="B54" s="14" t="s">
        <v>365</v>
      </c>
      <c r="C54" s="9" t="s">
        <v>34</v>
      </c>
      <c r="D54" s="14" t="s">
        <v>363</v>
      </c>
      <c r="E54" s="8">
        <v>0</v>
      </c>
      <c r="F54" s="8">
        <v>0</v>
      </c>
      <c r="G54" s="19">
        <v>0</v>
      </c>
      <c r="H54" s="22">
        <v>0</v>
      </c>
      <c r="I54" s="8">
        <v>0</v>
      </c>
      <c r="J54" s="8">
        <v>0</v>
      </c>
      <c r="K54" s="8">
        <v>0</v>
      </c>
      <c r="L54" s="22">
        <v>0</v>
      </c>
      <c r="M54" s="40">
        <v>0</v>
      </c>
    </row>
    <row r="55" spans="1:13" x14ac:dyDescent="0.2">
      <c r="A55" s="6" t="s">
        <v>122</v>
      </c>
      <c r="B55" s="14" t="s">
        <v>123</v>
      </c>
      <c r="C55" s="9" t="s">
        <v>7</v>
      </c>
      <c r="D55" s="14" t="s">
        <v>363</v>
      </c>
      <c r="E55" s="8">
        <v>0</v>
      </c>
      <c r="F55" s="8">
        <v>10</v>
      </c>
      <c r="G55" s="19">
        <v>10</v>
      </c>
      <c r="H55" s="22">
        <v>6.666666666666667</v>
      </c>
      <c r="I55" s="8">
        <v>0</v>
      </c>
      <c r="J55" s="8">
        <v>1</v>
      </c>
      <c r="K55" s="8">
        <v>0</v>
      </c>
      <c r="L55" s="22">
        <v>0.33333333333333331</v>
      </c>
      <c r="M55" s="40">
        <v>6.4511600635391228E-2</v>
      </c>
    </row>
    <row r="56" spans="1:13" x14ac:dyDescent="0.2">
      <c r="A56" s="6" t="s">
        <v>366</v>
      </c>
      <c r="B56" s="14" t="s">
        <v>367</v>
      </c>
      <c r="C56" s="9" t="s">
        <v>34</v>
      </c>
      <c r="D56" s="14" t="s">
        <v>363</v>
      </c>
      <c r="E56" s="8">
        <v>0</v>
      </c>
      <c r="F56" s="8">
        <v>0</v>
      </c>
      <c r="G56" s="19">
        <v>0</v>
      </c>
      <c r="H56" s="22">
        <v>0</v>
      </c>
      <c r="I56" s="8">
        <v>0</v>
      </c>
      <c r="J56" s="8">
        <v>0</v>
      </c>
      <c r="K56" s="8">
        <v>0</v>
      </c>
      <c r="L56" s="22">
        <v>0</v>
      </c>
      <c r="M56" s="40">
        <v>0</v>
      </c>
    </row>
    <row r="57" spans="1:13" x14ac:dyDescent="0.2">
      <c r="A57" s="6" t="s">
        <v>368</v>
      </c>
      <c r="B57" s="14" t="s">
        <v>369</v>
      </c>
      <c r="C57" s="9" t="s">
        <v>34</v>
      </c>
      <c r="D57" s="14" t="s">
        <v>363</v>
      </c>
      <c r="E57" s="8">
        <v>0</v>
      </c>
      <c r="F57" s="8">
        <v>0</v>
      </c>
      <c r="G57" s="19">
        <v>0</v>
      </c>
      <c r="H57" s="22">
        <v>0</v>
      </c>
      <c r="I57" s="8">
        <v>0</v>
      </c>
      <c r="J57" s="8">
        <v>0</v>
      </c>
      <c r="K57" s="8">
        <v>0</v>
      </c>
      <c r="L57" s="22">
        <v>0</v>
      </c>
      <c r="M57" s="40">
        <v>0</v>
      </c>
    </row>
    <row r="58" spans="1:13" x14ac:dyDescent="0.2">
      <c r="A58" s="6" t="s">
        <v>124</v>
      </c>
      <c r="B58" s="14" t="s">
        <v>125</v>
      </c>
      <c r="C58" s="9" t="s">
        <v>329</v>
      </c>
      <c r="D58" s="14" t="s">
        <v>363</v>
      </c>
      <c r="E58" s="8">
        <v>290</v>
      </c>
      <c r="F58" s="8">
        <v>335</v>
      </c>
      <c r="G58" s="19">
        <v>325</v>
      </c>
      <c r="H58" s="22">
        <v>316.66666666666669</v>
      </c>
      <c r="I58" s="8">
        <v>4</v>
      </c>
      <c r="J58" s="8">
        <v>6</v>
      </c>
      <c r="K58" s="8">
        <v>2</v>
      </c>
      <c r="L58" s="22">
        <v>4</v>
      </c>
      <c r="M58" s="40">
        <v>1.5105167051290915</v>
      </c>
    </row>
    <row r="59" spans="1:13" x14ac:dyDescent="0.2">
      <c r="A59" s="6" t="s">
        <v>370</v>
      </c>
      <c r="B59" s="14" t="s">
        <v>371</v>
      </c>
      <c r="C59" s="9" t="s">
        <v>34</v>
      </c>
      <c r="D59" s="14" t="s">
        <v>363</v>
      </c>
      <c r="E59" s="8">
        <v>0</v>
      </c>
      <c r="F59" s="8">
        <v>0</v>
      </c>
      <c r="G59" s="19">
        <v>0</v>
      </c>
      <c r="H59" s="22">
        <v>0</v>
      </c>
      <c r="I59" s="8">
        <v>0</v>
      </c>
      <c r="J59" s="8">
        <v>0</v>
      </c>
      <c r="K59" s="8">
        <v>0</v>
      </c>
      <c r="L59" s="22">
        <v>0</v>
      </c>
      <c r="M59" s="40">
        <v>0</v>
      </c>
    </row>
    <row r="60" spans="1:13" x14ac:dyDescent="0.2">
      <c r="A60" s="6" t="s">
        <v>126</v>
      </c>
      <c r="B60" s="14" t="s">
        <v>127</v>
      </c>
      <c r="C60" s="9" t="s">
        <v>329</v>
      </c>
      <c r="D60" s="14" t="s">
        <v>363</v>
      </c>
      <c r="E60" s="8">
        <v>60</v>
      </c>
      <c r="F60" s="8">
        <v>45</v>
      </c>
      <c r="G60" s="19">
        <v>55</v>
      </c>
      <c r="H60" s="22">
        <v>53.333333333333336</v>
      </c>
      <c r="I60" s="8">
        <v>0</v>
      </c>
      <c r="J60" s="8">
        <v>0</v>
      </c>
      <c r="K60" s="8">
        <v>0</v>
      </c>
      <c r="L60" s="22">
        <v>0</v>
      </c>
      <c r="M60" s="40">
        <v>0.16594422478972315</v>
      </c>
    </row>
    <row r="61" spans="1:13" x14ac:dyDescent="0.2">
      <c r="A61" s="6" t="s">
        <v>372</v>
      </c>
      <c r="B61" s="14" t="s">
        <v>373</v>
      </c>
      <c r="C61" s="9" t="s">
        <v>34</v>
      </c>
      <c r="D61" s="14" t="s">
        <v>374</v>
      </c>
      <c r="E61" s="8">
        <v>0</v>
      </c>
      <c r="F61" s="8">
        <v>0</v>
      </c>
      <c r="G61" s="19">
        <v>0</v>
      </c>
      <c r="H61" s="22">
        <v>0</v>
      </c>
      <c r="I61" s="8">
        <v>0</v>
      </c>
      <c r="J61" s="8">
        <v>0</v>
      </c>
      <c r="K61" s="8">
        <v>0</v>
      </c>
      <c r="L61" s="22">
        <v>0</v>
      </c>
      <c r="M61" s="40">
        <v>0</v>
      </c>
    </row>
    <row r="62" spans="1:13" x14ac:dyDescent="0.2">
      <c r="A62" s="6" t="s">
        <v>375</v>
      </c>
      <c r="B62" s="14" t="s">
        <v>376</v>
      </c>
      <c r="C62" s="9" t="s">
        <v>34</v>
      </c>
      <c r="D62" s="14" t="s">
        <v>374</v>
      </c>
      <c r="E62" s="8">
        <v>0</v>
      </c>
      <c r="F62" s="8">
        <v>0</v>
      </c>
      <c r="G62" s="19">
        <v>0</v>
      </c>
      <c r="H62" s="22">
        <v>0</v>
      </c>
      <c r="I62" s="8">
        <v>0</v>
      </c>
      <c r="J62" s="8">
        <v>0</v>
      </c>
      <c r="K62" s="8">
        <v>0</v>
      </c>
      <c r="L62" s="22">
        <v>0</v>
      </c>
      <c r="M62" s="40">
        <v>0</v>
      </c>
    </row>
    <row r="63" spans="1:13" x14ac:dyDescent="0.2">
      <c r="A63" s="6" t="s">
        <v>3</v>
      </c>
      <c r="B63" s="14" t="s">
        <v>4</v>
      </c>
      <c r="C63" s="9" t="s">
        <v>329</v>
      </c>
      <c r="D63" s="14" t="s">
        <v>374</v>
      </c>
      <c r="E63" s="8">
        <v>145</v>
      </c>
      <c r="F63" s="8">
        <v>185</v>
      </c>
      <c r="G63" s="19">
        <v>220</v>
      </c>
      <c r="H63" s="22">
        <v>183.33333333333334</v>
      </c>
      <c r="I63" s="8">
        <v>1</v>
      </c>
      <c r="J63" s="8">
        <v>0</v>
      </c>
      <c r="K63" s="8">
        <v>0</v>
      </c>
      <c r="L63" s="22">
        <v>0.33333333333333331</v>
      </c>
      <c r="M63" s="40">
        <v>0.61420184525134913</v>
      </c>
    </row>
    <row r="64" spans="1:13" x14ac:dyDescent="0.2">
      <c r="A64" s="6" t="s">
        <v>5</v>
      </c>
      <c r="B64" s="14" t="s">
        <v>6</v>
      </c>
      <c r="C64" s="9" t="s">
        <v>7</v>
      </c>
      <c r="D64" s="14" t="s">
        <v>374</v>
      </c>
      <c r="E64" s="8">
        <v>0</v>
      </c>
      <c r="F64" s="8">
        <v>0</v>
      </c>
      <c r="G64" s="19">
        <v>0</v>
      </c>
      <c r="H64" s="22">
        <v>0</v>
      </c>
      <c r="I64" s="8">
        <v>0</v>
      </c>
      <c r="J64" s="8">
        <v>0</v>
      </c>
      <c r="K64" s="8">
        <v>0</v>
      </c>
      <c r="L64" s="22">
        <v>0</v>
      </c>
      <c r="M64" s="40">
        <v>0</v>
      </c>
    </row>
    <row r="65" spans="1:13" s="36" customFormat="1" x14ac:dyDescent="0.2">
      <c r="A65" s="29" t="s">
        <v>8</v>
      </c>
      <c r="B65" s="30" t="s">
        <v>9</v>
      </c>
      <c r="C65" s="31" t="s">
        <v>10</v>
      </c>
      <c r="D65" s="30" t="s">
        <v>374</v>
      </c>
      <c r="E65" s="32">
        <v>0</v>
      </c>
      <c r="F65" s="32">
        <v>0</v>
      </c>
      <c r="G65" s="33">
        <v>15</v>
      </c>
      <c r="H65" s="34">
        <v>5</v>
      </c>
      <c r="I65" s="32">
        <v>0</v>
      </c>
      <c r="J65" s="32">
        <v>0</v>
      </c>
      <c r="K65" s="32">
        <v>0</v>
      </c>
      <c r="L65" s="34">
        <v>0</v>
      </c>
      <c r="M65" s="40" t="s">
        <v>543</v>
      </c>
    </row>
    <row r="66" spans="1:13" x14ac:dyDescent="0.2">
      <c r="A66" s="6" t="s">
        <v>377</v>
      </c>
      <c r="B66" s="14" t="s">
        <v>378</v>
      </c>
      <c r="C66" s="9" t="s">
        <v>34</v>
      </c>
      <c r="D66" s="14" t="s">
        <v>374</v>
      </c>
      <c r="E66" s="8">
        <v>0</v>
      </c>
      <c r="F66" s="8">
        <v>0</v>
      </c>
      <c r="G66" s="19">
        <v>0</v>
      </c>
      <c r="H66" s="22">
        <v>0</v>
      </c>
      <c r="I66" s="8">
        <v>0</v>
      </c>
      <c r="J66" s="8">
        <v>0</v>
      </c>
      <c r="K66" s="8">
        <v>0</v>
      </c>
      <c r="L66" s="22">
        <v>0</v>
      </c>
      <c r="M66" s="40">
        <v>0</v>
      </c>
    </row>
    <row r="67" spans="1:13" x14ac:dyDescent="0.2">
      <c r="A67" s="6" t="s">
        <v>379</v>
      </c>
      <c r="B67" s="14" t="s">
        <v>380</v>
      </c>
      <c r="C67" s="9" t="s">
        <v>34</v>
      </c>
      <c r="D67" s="14" t="s">
        <v>374</v>
      </c>
      <c r="E67" s="8">
        <v>0</v>
      </c>
      <c r="F67" s="8">
        <v>0</v>
      </c>
      <c r="G67" s="19">
        <v>0</v>
      </c>
      <c r="H67" s="22">
        <v>0</v>
      </c>
      <c r="I67" s="8">
        <v>0</v>
      </c>
      <c r="J67" s="8">
        <v>0</v>
      </c>
      <c r="K67" s="8">
        <v>0</v>
      </c>
      <c r="L67" s="22">
        <v>0</v>
      </c>
      <c r="M67" s="40">
        <v>0</v>
      </c>
    </row>
    <row r="68" spans="1:13" x14ac:dyDescent="0.2">
      <c r="A68" s="6" t="s">
        <v>381</v>
      </c>
      <c r="B68" s="14" t="s">
        <v>382</v>
      </c>
      <c r="C68" s="9" t="s">
        <v>34</v>
      </c>
      <c r="D68" s="14" t="s">
        <v>374</v>
      </c>
      <c r="E68" s="8">
        <v>0</v>
      </c>
      <c r="F68" s="8">
        <v>0</v>
      </c>
      <c r="G68" s="19">
        <v>0</v>
      </c>
      <c r="H68" s="22">
        <v>0</v>
      </c>
      <c r="I68" s="8">
        <v>0</v>
      </c>
      <c r="J68" s="8">
        <v>0</v>
      </c>
      <c r="K68" s="8">
        <v>0</v>
      </c>
      <c r="L68" s="22">
        <v>0</v>
      </c>
      <c r="M68" s="40">
        <v>0</v>
      </c>
    </row>
    <row r="69" spans="1:13" x14ac:dyDescent="0.2">
      <c r="A69" s="6" t="s">
        <v>383</v>
      </c>
      <c r="B69" s="14" t="s">
        <v>384</v>
      </c>
      <c r="C69" s="9" t="s">
        <v>34</v>
      </c>
      <c r="D69" s="14" t="s">
        <v>374</v>
      </c>
      <c r="E69" s="8">
        <v>0</v>
      </c>
      <c r="F69" s="8">
        <v>0</v>
      </c>
      <c r="G69" s="19">
        <v>0</v>
      </c>
      <c r="H69" s="22">
        <v>0</v>
      </c>
      <c r="I69" s="8">
        <v>0</v>
      </c>
      <c r="J69" s="8">
        <v>0</v>
      </c>
      <c r="K69" s="8">
        <v>0</v>
      </c>
      <c r="L69" s="22">
        <v>0</v>
      </c>
      <c r="M69" s="40">
        <v>0</v>
      </c>
    </row>
    <row r="70" spans="1:13" x14ac:dyDescent="0.2">
      <c r="A70" s="6" t="s">
        <v>385</v>
      </c>
      <c r="B70" s="14" t="s">
        <v>386</v>
      </c>
      <c r="C70" s="9" t="s">
        <v>34</v>
      </c>
      <c r="D70" s="14" t="s">
        <v>374</v>
      </c>
      <c r="E70" s="8">
        <v>0</v>
      </c>
      <c r="F70" s="8">
        <v>0</v>
      </c>
      <c r="G70" s="19">
        <v>0</v>
      </c>
      <c r="H70" s="22">
        <v>0</v>
      </c>
      <c r="I70" s="8">
        <v>0</v>
      </c>
      <c r="J70" s="8">
        <v>0</v>
      </c>
      <c r="K70" s="8">
        <v>0</v>
      </c>
      <c r="L70" s="22">
        <v>0</v>
      </c>
      <c r="M70" s="40">
        <v>0</v>
      </c>
    </row>
    <row r="71" spans="1:13" x14ac:dyDescent="0.2">
      <c r="A71" s="6" t="s">
        <v>387</v>
      </c>
      <c r="B71" s="14" t="s">
        <v>388</v>
      </c>
      <c r="C71" s="9" t="s">
        <v>34</v>
      </c>
      <c r="D71" s="14" t="s">
        <v>374</v>
      </c>
      <c r="E71" s="8">
        <v>0</v>
      </c>
      <c r="F71" s="8">
        <v>0</v>
      </c>
      <c r="G71" s="19">
        <v>0</v>
      </c>
      <c r="H71" s="22">
        <v>0</v>
      </c>
      <c r="I71" s="8">
        <v>0</v>
      </c>
      <c r="J71" s="8">
        <v>0</v>
      </c>
      <c r="K71" s="8">
        <v>0</v>
      </c>
      <c r="L71" s="22">
        <v>0</v>
      </c>
      <c r="M71" s="40">
        <v>0</v>
      </c>
    </row>
    <row r="72" spans="1:13" s="36" customFormat="1" x14ac:dyDescent="0.2">
      <c r="A72" s="29" t="s">
        <v>11</v>
      </c>
      <c r="B72" s="30" t="s">
        <v>12</v>
      </c>
      <c r="C72" s="31" t="s">
        <v>10</v>
      </c>
      <c r="D72" s="30" t="s">
        <v>374</v>
      </c>
      <c r="E72" s="32">
        <v>0</v>
      </c>
      <c r="F72" s="32">
        <v>0</v>
      </c>
      <c r="G72" s="33">
        <v>35</v>
      </c>
      <c r="H72" s="34">
        <v>11.666666666666666</v>
      </c>
      <c r="I72" s="32">
        <v>0</v>
      </c>
      <c r="J72" s="32">
        <v>0</v>
      </c>
      <c r="K72" s="32">
        <v>0</v>
      </c>
      <c r="L72" s="34">
        <v>0</v>
      </c>
      <c r="M72" s="40" t="s">
        <v>543</v>
      </c>
    </row>
    <row r="73" spans="1:13" x14ac:dyDescent="0.2">
      <c r="A73" s="6" t="s">
        <v>389</v>
      </c>
      <c r="B73" s="14" t="s">
        <v>13</v>
      </c>
      <c r="C73" s="9" t="s">
        <v>329</v>
      </c>
      <c r="D73" s="14" t="s">
        <v>374</v>
      </c>
      <c r="E73" s="8">
        <v>275</v>
      </c>
      <c r="F73" s="8">
        <v>0</v>
      </c>
      <c r="G73" s="19">
        <v>315</v>
      </c>
      <c r="H73" s="22">
        <v>196.66666666666666</v>
      </c>
      <c r="I73" s="8">
        <v>2</v>
      </c>
      <c r="J73" s="8">
        <v>3</v>
      </c>
      <c r="K73" s="8">
        <v>1</v>
      </c>
      <c r="L73" s="22">
        <v>2</v>
      </c>
      <c r="M73" s="40">
        <v>0.87453076413215913</v>
      </c>
    </row>
    <row r="74" spans="1:13" x14ac:dyDescent="0.2">
      <c r="A74" s="6" t="s">
        <v>14</v>
      </c>
      <c r="B74" s="14" t="s">
        <v>15</v>
      </c>
      <c r="C74" s="9" t="s">
        <v>7</v>
      </c>
      <c r="D74" s="14" t="s">
        <v>374</v>
      </c>
      <c r="E74" s="8">
        <v>0</v>
      </c>
      <c r="F74" s="8">
        <v>0</v>
      </c>
      <c r="G74" s="19">
        <v>0</v>
      </c>
      <c r="H74" s="22">
        <v>0</v>
      </c>
      <c r="I74" s="8">
        <v>0</v>
      </c>
      <c r="J74" s="8">
        <v>0</v>
      </c>
      <c r="K74" s="8">
        <v>0</v>
      </c>
      <c r="L74" s="22">
        <v>0</v>
      </c>
      <c r="M74" s="40">
        <v>0</v>
      </c>
    </row>
    <row r="75" spans="1:13" x14ac:dyDescent="0.2">
      <c r="A75" s="6" t="s">
        <v>390</v>
      </c>
      <c r="B75" s="14" t="s">
        <v>391</v>
      </c>
      <c r="C75" s="9" t="s">
        <v>34</v>
      </c>
      <c r="D75" s="14" t="s">
        <v>374</v>
      </c>
      <c r="E75" s="8">
        <v>0</v>
      </c>
      <c r="F75" s="8">
        <v>0</v>
      </c>
      <c r="G75" s="19">
        <v>0</v>
      </c>
      <c r="H75" s="22">
        <v>0</v>
      </c>
      <c r="I75" s="8">
        <v>0</v>
      </c>
      <c r="J75" s="8">
        <v>0</v>
      </c>
      <c r="K75" s="8">
        <v>0</v>
      </c>
      <c r="L75" s="22">
        <v>0</v>
      </c>
      <c r="M75" s="40">
        <v>0</v>
      </c>
    </row>
    <row r="76" spans="1:13" x14ac:dyDescent="0.2">
      <c r="A76" s="6" t="s">
        <v>16</v>
      </c>
      <c r="B76" s="14" t="s">
        <v>17</v>
      </c>
      <c r="C76" s="9" t="s">
        <v>329</v>
      </c>
      <c r="D76" s="14" t="s">
        <v>374</v>
      </c>
      <c r="E76" s="8">
        <v>5</v>
      </c>
      <c r="F76" s="8">
        <v>20</v>
      </c>
      <c r="G76" s="19">
        <v>20</v>
      </c>
      <c r="H76" s="22">
        <v>15</v>
      </c>
      <c r="I76" s="8">
        <v>0</v>
      </c>
      <c r="J76" s="8">
        <v>0</v>
      </c>
      <c r="K76" s="8">
        <v>0</v>
      </c>
      <c r="L76" s="22">
        <v>0</v>
      </c>
      <c r="M76" s="40">
        <v>4.6671813222109622E-2</v>
      </c>
    </row>
    <row r="77" spans="1:13" x14ac:dyDescent="0.2">
      <c r="A77" s="6" t="s">
        <v>392</v>
      </c>
      <c r="B77" s="14" t="s">
        <v>393</v>
      </c>
      <c r="C77" s="9" t="s">
        <v>34</v>
      </c>
      <c r="D77" s="14" t="s">
        <v>374</v>
      </c>
      <c r="E77" s="8">
        <v>0</v>
      </c>
      <c r="F77" s="8">
        <v>0</v>
      </c>
      <c r="G77" s="19">
        <v>0</v>
      </c>
      <c r="H77" s="22">
        <v>0</v>
      </c>
      <c r="I77" s="8">
        <v>0</v>
      </c>
      <c r="J77" s="8">
        <v>0</v>
      </c>
      <c r="K77" s="8">
        <v>0</v>
      </c>
      <c r="L77" s="22">
        <v>0</v>
      </c>
      <c r="M77" s="40">
        <v>0</v>
      </c>
    </row>
    <row r="78" spans="1:13" s="36" customFormat="1" x14ac:dyDescent="0.2">
      <c r="A78" s="29" t="s">
        <v>18</v>
      </c>
      <c r="B78" s="30" t="s">
        <v>19</v>
      </c>
      <c r="C78" s="31" t="s">
        <v>10</v>
      </c>
      <c r="D78" s="30" t="s">
        <v>374</v>
      </c>
      <c r="E78" s="32">
        <v>0</v>
      </c>
      <c r="F78" s="32">
        <v>0</v>
      </c>
      <c r="G78" s="33">
        <v>15</v>
      </c>
      <c r="H78" s="34">
        <v>5</v>
      </c>
      <c r="I78" s="32">
        <v>0</v>
      </c>
      <c r="J78" s="32">
        <v>0</v>
      </c>
      <c r="K78" s="32">
        <v>0</v>
      </c>
      <c r="L78" s="34">
        <v>0</v>
      </c>
      <c r="M78" s="40" t="s">
        <v>543</v>
      </c>
    </row>
    <row r="79" spans="1:13" x14ac:dyDescent="0.2">
      <c r="A79" s="6" t="s">
        <v>394</v>
      </c>
      <c r="B79" s="14" t="s">
        <v>395</v>
      </c>
      <c r="C79" s="9" t="s">
        <v>34</v>
      </c>
      <c r="D79" s="14" t="s">
        <v>374</v>
      </c>
      <c r="E79" s="8">
        <v>0</v>
      </c>
      <c r="F79" s="8">
        <v>0</v>
      </c>
      <c r="G79" s="19">
        <v>0</v>
      </c>
      <c r="H79" s="22">
        <v>0</v>
      </c>
      <c r="I79" s="8">
        <v>0</v>
      </c>
      <c r="J79" s="8">
        <v>0</v>
      </c>
      <c r="K79" s="8">
        <v>0</v>
      </c>
      <c r="L79" s="22">
        <v>0</v>
      </c>
      <c r="M79" s="40">
        <v>0</v>
      </c>
    </row>
    <row r="80" spans="1:13" x14ac:dyDescent="0.2">
      <c r="A80" s="6" t="s">
        <v>20</v>
      </c>
      <c r="B80" s="14" t="s">
        <v>21</v>
      </c>
      <c r="C80" s="9" t="s">
        <v>329</v>
      </c>
      <c r="D80" s="14" t="s">
        <v>374</v>
      </c>
      <c r="E80" s="8">
        <v>410</v>
      </c>
      <c r="F80" s="8">
        <v>475</v>
      </c>
      <c r="G80" s="19">
        <v>610</v>
      </c>
      <c r="H80" s="22">
        <v>498.33333333333331</v>
      </c>
      <c r="I80" s="8">
        <v>6</v>
      </c>
      <c r="J80" s="8">
        <v>3</v>
      </c>
      <c r="K80" s="8">
        <v>2</v>
      </c>
      <c r="L80" s="22">
        <v>3.6666666666666665</v>
      </c>
      <c r="M80" s="40">
        <v>2.0319956482824097</v>
      </c>
    </row>
    <row r="81" spans="1:13" x14ac:dyDescent="0.2">
      <c r="A81" s="6" t="s">
        <v>22</v>
      </c>
      <c r="B81" s="14" t="s">
        <v>23</v>
      </c>
      <c r="C81" s="9" t="s">
        <v>7</v>
      </c>
      <c r="D81" s="14" t="s">
        <v>374</v>
      </c>
      <c r="E81" s="8">
        <v>0</v>
      </c>
      <c r="F81" s="8">
        <v>0</v>
      </c>
      <c r="G81" s="19">
        <v>0</v>
      </c>
      <c r="H81" s="22">
        <v>0</v>
      </c>
      <c r="I81" s="8">
        <v>0</v>
      </c>
      <c r="J81" s="8">
        <v>0</v>
      </c>
      <c r="K81" s="8">
        <v>0</v>
      </c>
      <c r="L81" s="22">
        <v>0</v>
      </c>
      <c r="M81" s="40">
        <v>0</v>
      </c>
    </row>
    <row r="82" spans="1:13" x14ac:dyDescent="0.2">
      <c r="A82" s="6" t="s">
        <v>24</v>
      </c>
      <c r="B82" s="14" t="s">
        <v>25</v>
      </c>
      <c r="C82" s="9" t="s">
        <v>7</v>
      </c>
      <c r="D82" s="14" t="s">
        <v>374</v>
      </c>
      <c r="E82" s="8">
        <v>0</v>
      </c>
      <c r="F82" s="8">
        <v>0</v>
      </c>
      <c r="G82" s="19">
        <v>5</v>
      </c>
      <c r="H82" s="22">
        <v>1.6666666666666667</v>
      </c>
      <c r="I82" s="8">
        <v>0</v>
      </c>
      <c r="J82" s="8">
        <v>0</v>
      </c>
      <c r="K82" s="8">
        <v>0</v>
      </c>
      <c r="L82" s="22">
        <v>0</v>
      </c>
      <c r="M82" s="40">
        <v>5.1857570246788484E-3</v>
      </c>
    </row>
    <row r="83" spans="1:13" x14ac:dyDescent="0.2">
      <c r="A83" s="6" t="s">
        <v>26</v>
      </c>
      <c r="B83" s="14" t="s">
        <v>27</v>
      </c>
      <c r="C83" s="9" t="s">
        <v>7</v>
      </c>
      <c r="D83" s="14" t="s">
        <v>374</v>
      </c>
      <c r="E83" s="8">
        <v>0</v>
      </c>
      <c r="F83" s="8">
        <v>0</v>
      </c>
      <c r="G83" s="19">
        <v>0</v>
      </c>
      <c r="H83" s="22">
        <v>0</v>
      </c>
      <c r="I83" s="8">
        <v>0</v>
      </c>
      <c r="J83" s="8">
        <v>0</v>
      </c>
      <c r="K83" s="8">
        <v>0</v>
      </c>
      <c r="L83" s="22">
        <v>0</v>
      </c>
      <c r="M83" s="40">
        <v>0</v>
      </c>
    </row>
    <row r="84" spans="1:13" x14ac:dyDescent="0.2">
      <c r="A84" s="6" t="s">
        <v>211</v>
      </c>
      <c r="B84" s="14" t="s">
        <v>212</v>
      </c>
      <c r="C84" s="9" t="s">
        <v>7</v>
      </c>
      <c r="D84" s="14" t="s">
        <v>396</v>
      </c>
      <c r="E84" s="8">
        <v>0</v>
      </c>
      <c r="F84" s="8">
        <v>0</v>
      </c>
      <c r="G84" s="19">
        <v>5</v>
      </c>
      <c r="H84" s="22">
        <v>1.6666666666666667</v>
      </c>
      <c r="I84" s="8">
        <v>0</v>
      </c>
      <c r="J84" s="8">
        <v>0</v>
      </c>
      <c r="K84" s="8">
        <v>0</v>
      </c>
      <c r="L84" s="22">
        <v>0</v>
      </c>
      <c r="M84" s="40">
        <v>5.1857570246788484E-3</v>
      </c>
    </row>
    <row r="85" spans="1:13" x14ac:dyDescent="0.2">
      <c r="A85" s="6" t="s">
        <v>397</v>
      </c>
      <c r="B85" s="14" t="s">
        <v>398</v>
      </c>
      <c r="C85" s="9" t="s">
        <v>34</v>
      </c>
      <c r="D85" s="14" t="s">
        <v>396</v>
      </c>
      <c r="E85" s="8">
        <v>0</v>
      </c>
      <c r="F85" s="8">
        <v>0</v>
      </c>
      <c r="G85" s="19">
        <v>0</v>
      </c>
      <c r="H85" s="22">
        <v>0</v>
      </c>
      <c r="I85" s="8">
        <v>0</v>
      </c>
      <c r="J85" s="8">
        <v>0</v>
      </c>
      <c r="K85" s="8">
        <v>0</v>
      </c>
      <c r="L85" s="22">
        <v>0</v>
      </c>
      <c r="M85" s="40">
        <v>0</v>
      </c>
    </row>
    <row r="86" spans="1:13" x14ac:dyDescent="0.2">
      <c r="A86" s="6" t="s">
        <v>399</v>
      </c>
      <c r="B86" s="14" t="s">
        <v>400</v>
      </c>
      <c r="C86" s="9" t="s">
        <v>34</v>
      </c>
      <c r="D86" s="14" t="s">
        <v>396</v>
      </c>
      <c r="E86" s="8">
        <v>0</v>
      </c>
      <c r="F86" s="8">
        <v>0</v>
      </c>
      <c r="G86" s="19">
        <v>0</v>
      </c>
      <c r="H86" s="22">
        <v>0</v>
      </c>
      <c r="I86" s="8">
        <v>0</v>
      </c>
      <c r="J86" s="8">
        <v>0</v>
      </c>
      <c r="K86" s="8">
        <v>0</v>
      </c>
      <c r="L86" s="22">
        <v>0</v>
      </c>
      <c r="M86" s="40">
        <v>0</v>
      </c>
    </row>
    <row r="87" spans="1:13" x14ac:dyDescent="0.2">
      <c r="A87" s="6" t="s">
        <v>213</v>
      </c>
      <c r="B87" s="14" t="s">
        <v>214</v>
      </c>
      <c r="C87" s="9" t="s">
        <v>10</v>
      </c>
      <c r="D87" s="14" t="s">
        <v>396</v>
      </c>
      <c r="E87" s="8">
        <v>325</v>
      </c>
      <c r="F87" s="8">
        <v>300</v>
      </c>
      <c r="G87" s="19">
        <v>280</v>
      </c>
      <c r="H87" s="22">
        <v>301.66666666666669</v>
      </c>
      <c r="I87" s="8">
        <v>5</v>
      </c>
      <c r="J87" s="8">
        <v>1</v>
      </c>
      <c r="K87" s="8">
        <v>1</v>
      </c>
      <c r="L87" s="22">
        <v>2.3333333333333335</v>
      </c>
      <c r="M87" s="40">
        <v>1.2450020292236024</v>
      </c>
    </row>
    <row r="88" spans="1:13" x14ac:dyDescent="0.2">
      <c r="A88" s="6" t="s">
        <v>401</v>
      </c>
      <c r="B88" s="14" t="s">
        <v>402</v>
      </c>
      <c r="C88" s="9" t="s">
        <v>34</v>
      </c>
      <c r="D88" s="14" t="s">
        <v>396</v>
      </c>
      <c r="E88" s="8">
        <v>0</v>
      </c>
      <c r="F88" s="8">
        <v>0</v>
      </c>
      <c r="G88" s="19">
        <v>0</v>
      </c>
      <c r="H88" s="22">
        <v>0</v>
      </c>
      <c r="I88" s="8">
        <v>0</v>
      </c>
      <c r="J88" s="8">
        <v>0</v>
      </c>
      <c r="K88" s="8">
        <v>0</v>
      </c>
      <c r="L88" s="22">
        <v>0</v>
      </c>
      <c r="M88" s="40">
        <v>0</v>
      </c>
    </row>
    <row r="89" spans="1:13" x14ac:dyDescent="0.2">
      <c r="A89" s="6" t="s">
        <v>403</v>
      </c>
      <c r="B89" s="14" t="s">
        <v>404</v>
      </c>
      <c r="C89" s="9" t="s">
        <v>34</v>
      </c>
      <c r="D89" s="14" t="s">
        <v>396</v>
      </c>
      <c r="E89" s="8">
        <v>0</v>
      </c>
      <c r="F89" s="8">
        <v>0</v>
      </c>
      <c r="G89" s="19">
        <v>0</v>
      </c>
      <c r="H89" s="22">
        <v>0</v>
      </c>
      <c r="I89" s="8">
        <v>0</v>
      </c>
      <c r="J89" s="8">
        <v>0</v>
      </c>
      <c r="K89" s="8">
        <v>0</v>
      </c>
      <c r="L89" s="22">
        <v>0</v>
      </c>
      <c r="M89" s="40">
        <v>0</v>
      </c>
    </row>
    <row r="90" spans="1:13" x14ac:dyDescent="0.2">
      <c r="A90" s="6" t="s">
        <v>405</v>
      </c>
      <c r="B90" s="14" t="s">
        <v>406</v>
      </c>
      <c r="C90" s="9" t="s">
        <v>34</v>
      </c>
      <c r="D90" s="14" t="s">
        <v>396</v>
      </c>
      <c r="E90" s="8">
        <v>0</v>
      </c>
      <c r="F90" s="8">
        <v>0</v>
      </c>
      <c r="G90" s="19">
        <v>0</v>
      </c>
      <c r="H90" s="22">
        <v>0</v>
      </c>
      <c r="I90" s="8">
        <v>0</v>
      </c>
      <c r="J90" s="8">
        <v>0</v>
      </c>
      <c r="K90" s="8">
        <v>0</v>
      </c>
      <c r="L90" s="22">
        <v>0</v>
      </c>
      <c r="M90" s="40">
        <v>0</v>
      </c>
    </row>
    <row r="91" spans="1:13" x14ac:dyDescent="0.2">
      <c r="A91" s="6" t="s">
        <v>407</v>
      </c>
      <c r="B91" s="14" t="s">
        <v>408</v>
      </c>
      <c r="C91" s="9" t="s">
        <v>34</v>
      </c>
      <c r="D91" s="14" t="s">
        <v>396</v>
      </c>
      <c r="E91" s="8">
        <v>0</v>
      </c>
      <c r="F91" s="8">
        <v>0</v>
      </c>
      <c r="G91" s="19">
        <v>0</v>
      </c>
      <c r="H91" s="22">
        <v>0</v>
      </c>
      <c r="I91" s="8">
        <v>0</v>
      </c>
      <c r="J91" s="8">
        <v>0</v>
      </c>
      <c r="K91" s="8">
        <v>0</v>
      </c>
      <c r="L91" s="22">
        <v>0</v>
      </c>
      <c r="M91" s="40">
        <v>0</v>
      </c>
    </row>
    <row r="92" spans="1:13" x14ac:dyDescent="0.2">
      <c r="A92" s="6" t="s">
        <v>409</v>
      </c>
      <c r="B92" s="14" t="s">
        <v>410</v>
      </c>
      <c r="C92" s="9" t="s">
        <v>34</v>
      </c>
      <c r="D92" s="14" t="s">
        <v>396</v>
      </c>
      <c r="E92" s="8">
        <v>0</v>
      </c>
      <c r="F92" s="8">
        <v>0</v>
      </c>
      <c r="G92" s="19">
        <v>0</v>
      </c>
      <c r="H92" s="22">
        <v>0</v>
      </c>
      <c r="I92" s="8">
        <v>0</v>
      </c>
      <c r="J92" s="8">
        <v>0</v>
      </c>
      <c r="K92" s="8">
        <v>0</v>
      </c>
      <c r="L92" s="22">
        <v>0</v>
      </c>
      <c r="M92" s="40">
        <v>0</v>
      </c>
    </row>
    <row r="93" spans="1:13" x14ac:dyDescent="0.2">
      <c r="A93" s="6" t="s">
        <v>215</v>
      </c>
      <c r="B93" s="14" t="s">
        <v>216</v>
      </c>
      <c r="C93" s="9" t="s">
        <v>73</v>
      </c>
      <c r="D93" s="14" t="s">
        <v>396</v>
      </c>
      <c r="E93" s="8">
        <v>95</v>
      </c>
      <c r="F93" s="8">
        <v>130</v>
      </c>
      <c r="G93" s="19">
        <v>125</v>
      </c>
      <c r="H93" s="22">
        <v>116.66666666666667</v>
      </c>
      <c r="I93" s="8">
        <v>0</v>
      </c>
      <c r="J93" s="8">
        <v>0</v>
      </c>
      <c r="K93" s="8">
        <v>1</v>
      </c>
      <c r="L93" s="22">
        <v>0.33333333333333331</v>
      </c>
      <c r="M93" s="40">
        <v>0.4067715642641952</v>
      </c>
    </row>
    <row r="94" spans="1:13" x14ac:dyDescent="0.2">
      <c r="A94" s="6" t="s">
        <v>217</v>
      </c>
      <c r="B94" s="14" t="s">
        <v>218</v>
      </c>
      <c r="C94" s="9" t="s">
        <v>329</v>
      </c>
      <c r="D94" s="14" t="s">
        <v>396</v>
      </c>
      <c r="E94" s="8">
        <v>995</v>
      </c>
      <c r="F94" s="8">
        <v>885</v>
      </c>
      <c r="G94" s="19">
        <v>950</v>
      </c>
      <c r="H94" s="22">
        <v>943.33333333333337</v>
      </c>
      <c r="I94" s="8">
        <v>10</v>
      </c>
      <c r="J94" s="8">
        <v>8</v>
      </c>
      <c r="K94" s="8">
        <v>8</v>
      </c>
      <c r="L94" s="22">
        <v>8.6666666666666661</v>
      </c>
      <c r="M94" s="40">
        <v>4.0731213619218005</v>
      </c>
    </row>
    <row r="95" spans="1:13" x14ac:dyDescent="0.2">
      <c r="A95" s="6" t="s">
        <v>219</v>
      </c>
      <c r="B95" s="14" t="s">
        <v>220</v>
      </c>
      <c r="C95" s="9" t="s">
        <v>7</v>
      </c>
      <c r="D95" s="14" t="s">
        <v>396</v>
      </c>
      <c r="E95" s="8">
        <v>0</v>
      </c>
      <c r="F95" s="8">
        <v>0</v>
      </c>
      <c r="G95" s="19">
        <v>0</v>
      </c>
      <c r="H95" s="22">
        <v>0</v>
      </c>
      <c r="I95" s="8">
        <v>0</v>
      </c>
      <c r="J95" s="8">
        <v>0</v>
      </c>
      <c r="K95" s="8">
        <v>0</v>
      </c>
      <c r="L95" s="22">
        <v>0</v>
      </c>
      <c r="M95" s="40">
        <v>0</v>
      </c>
    </row>
    <row r="96" spans="1:13" x14ac:dyDescent="0.2">
      <c r="A96" s="6" t="s">
        <v>221</v>
      </c>
      <c r="B96" s="14" t="s">
        <v>222</v>
      </c>
      <c r="C96" s="9" t="s">
        <v>7</v>
      </c>
      <c r="D96" s="14" t="s">
        <v>396</v>
      </c>
      <c r="E96" s="8">
        <v>5</v>
      </c>
      <c r="F96" s="8">
        <v>10</v>
      </c>
      <c r="G96" s="19">
        <v>20</v>
      </c>
      <c r="H96" s="22">
        <v>11.666666666666666</v>
      </c>
      <c r="I96" s="8">
        <v>0</v>
      </c>
      <c r="J96" s="8">
        <v>0</v>
      </c>
      <c r="K96" s="8">
        <v>0</v>
      </c>
      <c r="L96" s="22">
        <v>0</v>
      </c>
      <c r="M96" s="40">
        <v>3.6300299172751932E-2</v>
      </c>
    </row>
    <row r="97" spans="1:13" x14ac:dyDescent="0.2">
      <c r="A97" s="6" t="s">
        <v>223</v>
      </c>
      <c r="B97" s="14" t="s">
        <v>224</v>
      </c>
      <c r="C97" s="9" t="s">
        <v>7</v>
      </c>
      <c r="D97" s="14" t="s">
        <v>396</v>
      </c>
      <c r="E97" s="8">
        <v>0</v>
      </c>
      <c r="F97" s="8">
        <v>0</v>
      </c>
      <c r="G97" s="19">
        <v>0</v>
      </c>
      <c r="H97" s="22">
        <v>0</v>
      </c>
      <c r="I97" s="8">
        <v>0</v>
      </c>
      <c r="J97" s="8">
        <v>0</v>
      </c>
      <c r="K97" s="8">
        <v>0</v>
      </c>
      <c r="L97" s="22">
        <v>0</v>
      </c>
      <c r="M97" s="40">
        <v>0</v>
      </c>
    </row>
    <row r="98" spans="1:13" x14ac:dyDescent="0.2">
      <c r="A98" s="6" t="s">
        <v>225</v>
      </c>
      <c r="B98" s="14" t="s">
        <v>226</v>
      </c>
      <c r="C98" s="9" t="s">
        <v>7</v>
      </c>
      <c r="D98" s="14" t="s">
        <v>396</v>
      </c>
      <c r="E98" s="8">
        <v>0</v>
      </c>
      <c r="F98" s="8">
        <v>0</v>
      </c>
      <c r="G98" s="19">
        <v>0</v>
      </c>
      <c r="H98" s="22">
        <v>0</v>
      </c>
      <c r="I98" s="8">
        <v>0</v>
      </c>
      <c r="J98" s="8">
        <v>0</v>
      </c>
      <c r="K98" s="8">
        <v>0</v>
      </c>
      <c r="L98" s="22">
        <v>0</v>
      </c>
      <c r="M98" s="40">
        <v>0</v>
      </c>
    </row>
    <row r="99" spans="1:13" x14ac:dyDescent="0.2">
      <c r="A99" s="6" t="s">
        <v>227</v>
      </c>
      <c r="B99" s="14" t="s">
        <v>228</v>
      </c>
      <c r="C99" s="9" t="s">
        <v>7</v>
      </c>
      <c r="D99" s="14" t="s">
        <v>396</v>
      </c>
      <c r="E99" s="8">
        <v>0</v>
      </c>
      <c r="F99" s="8">
        <v>0</v>
      </c>
      <c r="G99" s="19">
        <v>0</v>
      </c>
      <c r="H99" s="22">
        <v>0</v>
      </c>
      <c r="I99" s="8">
        <v>0</v>
      </c>
      <c r="J99" s="8">
        <v>0</v>
      </c>
      <c r="K99" s="8">
        <v>0</v>
      </c>
      <c r="L99" s="22">
        <v>0</v>
      </c>
      <c r="M99" s="40">
        <v>0</v>
      </c>
    </row>
    <row r="100" spans="1:13" x14ac:dyDescent="0.2">
      <c r="A100" s="6" t="s">
        <v>229</v>
      </c>
      <c r="B100" s="14" t="s">
        <v>230</v>
      </c>
      <c r="C100" s="9" t="s">
        <v>7</v>
      </c>
      <c r="D100" s="14" t="s">
        <v>396</v>
      </c>
      <c r="E100" s="8">
        <v>0</v>
      </c>
      <c r="F100" s="8">
        <v>0</v>
      </c>
      <c r="G100" s="19">
        <v>0</v>
      </c>
      <c r="H100" s="22">
        <v>0</v>
      </c>
      <c r="I100" s="8">
        <v>0</v>
      </c>
      <c r="J100" s="8">
        <v>0</v>
      </c>
      <c r="K100" s="8">
        <v>0</v>
      </c>
      <c r="L100" s="22">
        <v>0</v>
      </c>
      <c r="M100" s="40">
        <v>0</v>
      </c>
    </row>
    <row r="101" spans="1:13" x14ac:dyDescent="0.2">
      <c r="A101" s="6" t="s">
        <v>411</v>
      </c>
      <c r="B101" s="14" t="s">
        <v>412</v>
      </c>
      <c r="C101" s="9" t="s">
        <v>34</v>
      </c>
      <c r="D101" s="14" t="s">
        <v>396</v>
      </c>
      <c r="E101" s="8">
        <v>0</v>
      </c>
      <c r="F101" s="8">
        <v>0</v>
      </c>
      <c r="G101" s="19">
        <v>0</v>
      </c>
      <c r="H101" s="22">
        <v>0</v>
      </c>
      <c r="I101" s="8">
        <v>0</v>
      </c>
      <c r="J101" s="8">
        <v>0</v>
      </c>
      <c r="K101" s="8">
        <v>0</v>
      </c>
      <c r="L101" s="22">
        <v>0</v>
      </c>
      <c r="M101" s="40">
        <v>0</v>
      </c>
    </row>
    <row r="102" spans="1:13" x14ac:dyDescent="0.2">
      <c r="A102" s="6" t="s">
        <v>231</v>
      </c>
      <c r="B102" s="14" t="s">
        <v>232</v>
      </c>
      <c r="C102" s="9" t="s">
        <v>7</v>
      </c>
      <c r="D102" s="14" t="s">
        <v>396</v>
      </c>
      <c r="E102" s="8">
        <v>0</v>
      </c>
      <c r="F102" s="8">
        <v>0</v>
      </c>
      <c r="G102" s="19">
        <v>0</v>
      </c>
      <c r="H102" s="22">
        <v>0</v>
      </c>
      <c r="I102" s="8">
        <v>0</v>
      </c>
      <c r="J102" s="8">
        <v>0</v>
      </c>
      <c r="K102" s="8">
        <v>0</v>
      </c>
      <c r="L102" s="22">
        <v>0</v>
      </c>
      <c r="M102" s="40">
        <v>0</v>
      </c>
    </row>
    <row r="103" spans="1:13" x14ac:dyDescent="0.2">
      <c r="A103" s="6" t="s">
        <v>233</v>
      </c>
      <c r="B103" s="14" t="s">
        <v>234</v>
      </c>
      <c r="C103" s="9" t="s">
        <v>7</v>
      </c>
      <c r="D103" s="14" t="s">
        <v>396</v>
      </c>
      <c r="E103" s="8">
        <v>0</v>
      </c>
      <c r="F103" s="8">
        <v>0</v>
      </c>
      <c r="G103" s="19">
        <v>0</v>
      </c>
      <c r="H103" s="22">
        <v>0</v>
      </c>
      <c r="I103" s="8">
        <v>0</v>
      </c>
      <c r="J103" s="8">
        <v>0</v>
      </c>
      <c r="K103" s="8">
        <v>0</v>
      </c>
      <c r="L103" s="22">
        <v>0</v>
      </c>
      <c r="M103" s="40">
        <v>0</v>
      </c>
    </row>
    <row r="104" spans="1:13" x14ac:dyDescent="0.2">
      <c r="A104" s="6" t="s">
        <v>235</v>
      </c>
      <c r="B104" s="14" t="s">
        <v>236</v>
      </c>
      <c r="C104" s="9" t="s">
        <v>7</v>
      </c>
      <c r="D104" s="14" t="s">
        <v>396</v>
      </c>
      <c r="E104" s="8">
        <v>0</v>
      </c>
      <c r="F104" s="8">
        <v>0</v>
      </c>
      <c r="G104" s="19">
        <v>10</v>
      </c>
      <c r="H104" s="22">
        <v>3.3333333333333335</v>
      </c>
      <c r="I104" s="8">
        <v>0</v>
      </c>
      <c r="J104" s="8">
        <v>0</v>
      </c>
      <c r="K104" s="8">
        <v>0</v>
      </c>
      <c r="L104" s="22">
        <v>0</v>
      </c>
      <c r="M104" s="40">
        <v>1.0371514049357697E-2</v>
      </c>
    </row>
    <row r="105" spans="1:13" x14ac:dyDescent="0.2">
      <c r="A105" s="6" t="s">
        <v>237</v>
      </c>
      <c r="B105" s="14" t="s">
        <v>238</v>
      </c>
      <c r="C105" s="9" t="s">
        <v>7</v>
      </c>
      <c r="D105" s="14" t="s">
        <v>396</v>
      </c>
      <c r="E105" s="8">
        <v>0</v>
      </c>
      <c r="F105" s="8">
        <v>0</v>
      </c>
      <c r="G105" s="19">
        <v>0</v>
      </c>
      <c r="H105" s="22">
        <v>0</v>
      </c>
      <c r="I105" s="8">
        <v>0</v>
      </c>
      <c r="J105" s="8">
        <v>0</v>
      </c>
      <c r="K105" s="8">
        <v>0</v>
      </c>
      <c r="L105" s="22">
        <v>0</v>
      </c>
      <c r="M105" s="40">
        <v>0</v>
      </c>
    </row>
    <row r="106" spans="1:13" x14ac:dyDescent="0.2">
      <c r="A106" s="6" t="s">
        <v>239</v>
      </c>
      <c r="B106" s="14" t="s">
        <v>240</v>
      </c>
      <c r="C106" s="9" t="s">
        <v>329</v>
      </c>
      <c r="D106" s="14" t="s">
        <v>396</v>
      </c>
      <c r="E106" s="8">
        <v>435</v>
      </c>
      <c r="F106" s="8">
        <v>405</v>
      </c>
      <c r="G106" s="19">
        <v>385</v>
      </c>
      <c r="H106" s="22">
        <v>408.33333333333331</v>
      </c>
      <c r="I106" s="8">
        <v>1</v>
      </c>
      <c r="J106" s="8">
        <v>1</v>
      </c>
      <c r="K106" s="8">
        <v>4</v>
      </c>
      <c r="L106" s="22">
        <v>2</v>
      </c>
      <c r="M106" s="40">
        <v>1.5331219062663723</v>
      </c>
    </row>
    <row r="107" spans="1:13" x14ac:dyDescent="0.2">
      <c r="A107" s="6" t="s">
        <v>241</v>
      </c>
      <c r="B107" s="14" t="s">
        <v>242</v>
      </c>
      <c r="C107" s="9" t="s">
        <v>344</v>
      </c>
      <c r="D107" s="14" t="s">
        <v>396</v>
      </c>
      <c r="E107" s="8">
        <v>0</v>
      </c>
      <c r="F107" s="8">
        <v>0</v>
      </c>
      <c r="G107" s="19">
        <v>0</v>
      </c>
      <c r="H107" s="22">
        <v>0</v>
      </c>
      <c r="I107" s="8">
        <v>0</v>
      </c>
      <c r="J107" s="8">
        <v>0</v>
      </c>
      <c r="K107" s="8">
        <v>0</v>
      </c>
      <c r="L107" s="22">
        <v>0</v>
      </c>
      <c r="M107" s="40">
        <v>0</v>
      </c>
    </row>
    <row r="108" spans="1:13" x14ac:dyDescent="0.2">
      <c r="A108" s="6" t="s">
        <v>128</v>
      </c>
      <c r="B108" s="14" t="s">
        <v>129</v>
      </c>
      <c r="C108" s="9" t="s">
        <v>73</v>
      </c>
      <c r="D108" s="14" t="s">
        <v>413</v>
      </c>
      <c r="E108" s="8">
        <v>22</v>
      </c>
      <c r="F108" s="8">
        <v>35</v>
      </c>
      <c r="G108" s="19">
        <v>70</v>
      </c>
      <c r="H108" s="22">
        <v>42.333333333333336</v>
      </c>
      <c r="I108" s="8">
        <v>0</v>
      </c>
      <c r="J108" s="8">
        <v>0</v>
      </c>
      <c r="K108" s="8">
        <v>0</v>
      </c>
      <c r="L108" s="22">
        <v>0</v>
      </c>
      <c r="M108" s="40">
        <v>0.13171822842684275</v>
      </c>
    </row>
    <row r="109" spans="1:13" x14ac:dyDescent="0.2">
      <c r="A109" s="6" t="s">
        <v>130</v>
      </c>
      <c r="B109" s="14" t="s">
        <v>131</v>
      </c>
      <c r="C109" s="9" t="s">
        <v>73</v>
      </c>
      <c r="D109" s="14" t="s">
        <v>413</v>
      </c>
      <c r="E109" s="8">
        <v>100</v>
      </c>
      <c r="F109" s="8">
        <v>215</v>
      </c>
      <c r="G109" s="19">
        <v>370</v>
      </c>
      <c r="H109" s="22">
        <v>228.33333333333334</v>
      </c>
      <c r="I109" s="8">
        <v>1</v>
      </c>
      <c r="J109" s="8">
        <v>0</v>
      </c>
      <c r="K109" s="8">
        <v>1</v>
      </c>
      <c r="L109" s="22">
        <v>0.66666666666666663</v>
      </c>
      <c r="M109" s="40">
        <v>0.79798585745435402</v>
      </c>
    </row>
    <row r="110" spans="1:13" x14ac:dyDescent="0.2">
      <c r="A110" s="6" t="s">
        <v>414</v>
      </c>
      <c r="B110" s="14" t="s">
        <v>415</v>
      </c>
      <c r="C110" s="9" t="s">
        <v>34</v>
      </c>
      <c r="D110" s="14" t="s">
        <v>413</v>
      </c>
      <c r="E110" s="8">
        <v>0</v>
      </c>
      <c r="F110" s="8">
        <v>0</v>
      </c>
      <c r="G110" s="19">
        <v>0</v>
      </c>
      <c r="H110" s="22">
        <v>0</v>
      </c>
      <c r="I110" s="8">
        <v>0</v>
      </c>
      <c r="J110" s="8">
        <v>0</v>
      </c>
      <c r="K110" s="8">
        <v>0</v>
      </c>
      <c r="L110" s="22">
        <v>0</v>
      </c>
      <c r="M110" s="40">
        <v>0</v>
      </c>
    </row>
    <row r="111" spans="1:13" x14ac:dyDescent="0.2">
      <c r="A111" s="6" t="s">
        <v>416</v>
      </c>
      <c r="B111" s="14" t="s">
        <v>417</v>
      </c>
      <c r="C111" s="9" t="s">
        <v>34</v>
      </c>
      <c r="D111" s="14" t="s">
        <v>413</v>
      </c>
      <c r="E111" s="8">
        <v>0</v>
      </c>
      <c r="F111" s="8">
        <v>0</v>
      </c>
      <c r="G111" s="19">
        <v>0</v>
      </c>
      <c r="H111" s="22">
        <v>0</v>
      </c>
      <c r="I111" s="8">
        <v>0</v>
      </c>
      <c r="J111" s="8">
        <v>0</v>
      </c>
      <c r="K111" s="8">
        <v>0</v>
      </c>
      <c r="L111" s="22">
        <v>0</v>
      </c>
      <c r="M111" s="40">
        <v>0</v>
      </c>
    </row>
    <row r="112" spans="1:13" x14ac:dyDescent="0.2">
      <c r="A112" s="6" t="s">
        <v>132</v>
      </c>
      <c r="B112" s="14" t="s">
        <v>133</v>
      </c>
      <c r="C112" s="9" t="s">
        <v>73</v>
      </c>
      <c r="D112" s="14" t="s">
        <v>413</v>
      </c>
      <c r="E112" s="8">
        <v>0</v>
      </c>
      <c r="F112" s="8">
        <v>5</v>
      </c>
      <c r="G112" s="19">
        <v>25</v>
      </c>
      <c r="H112" s="22">
        <v>10</v>
      </c>
      <c r="I112" s="8">
        <v>0</v>
      </c>
      <c r="J112" s="8">
        <v>1</v>
      </c>
      <c r="K112" s="8">
        <v>0</v>
      </c>
      <c r="L112" s="22">
        <v>0.33333333333333331</v>
      </c>
      <c r="M112" s="40">
        <v>7.4883114684748925E-2</v>
      </c>
    </row>
    <row r="113" spans="1:13" s="36" customFormat="1" x14ac:dyDescent="0.2">
      <c r="A113" s="29" t="s">
        <v>134</v>
      </c>
      <c r="B113" s="30" t="s">
        <v>135</v>
      </c>
      <c r="C113" s="31" t="s">
        <v>136</v>
      </c>
      <c r="D113" s="30" t="s">
        <v>413</v>
      </c>
      <c r="E113" s="32">
        <v>600</v>
      </c>
      <c r="F113" s="32">
        <v>590</v>
      </c>
      <c r="G113" s="33">
        <v>520</v>
      </c>
      <c r="H113" s="34">
        <v>570</v>
      </c>
      <c r="I113" s="32">
        <v>3</v>
      </c>
      <c r="J113" s="32">
        <v>11</v>
      </c>
      <c r="K113" s="32">
        <v>4</v>
      </c>
      <c r="L113" s="34">
        <v>6</v>
      </c>
      <c r="M113" s="55">
        <v>3.0025489441522288</v>
      </c>
    </row>
    <row r="114" spans="1:13" x14ac:dyDescent="0.2">
      <c r="A114" s="6" t="s">
        <v>137</v>
      </c>
      <c r="B114" s="14" t="s">
        <v>138</v>
      </c>
      <c r="C114" s="9" t="s">
        <v>136</v>
      </c>
      <c r="D114" s="14" t="s">
        <v>413</v>
      </c>
      <c r="E114" s="8">
        <v>0</v>
      </c>
      <c r="F114" s="8">
        <v>0</v>
      </c>
      <c r="G114" s="19">
        <v>0</v>
      </c>
      <c r="H114" s="22">
        <v>0</v>
      </c>
      <c r="I114" s="8">
        <v>0</v>
      </c>
      <c r="J114" s="8">
        <v>0</v>
      </c>
      <c r="K114" s="8">
        <v>0</v>
      </c>
      <c r="L114" s="22">
        <v>0</v>
      </c>
      <c r="M114" s="40">
        <v>0</v>
      </c>
    </row>
    <row r="115" spans="1:13" x14ac:dyDescent="0.2">
      <c r="A115" s="6" t="s">
        <v>139</v>
      </c>
      <c r="B115" s="14" t="s">
        <v>310</v>
      </c>
      <c r="C115" s="9" t="s">
        <v>7</v>
      </c>
      <c r="D115" s="14" t="s">
        <v>413</v>
      </c>
      <c r="E115" s="8">
        <v>25</v>
      </c>
      <c r="F115" s="8">
        <v>35</v>
      </c>
      <c r="G115" s="19">
        <v>30</v>
      </c>
      <c r="H115" s="22">
        <v>30</v>
      </c>
      <c r="I115" s="8">
        <v>1</v>
      </c>
      <c r="J115" s="8">
        <v>0</v>
      </c>
      <c r="K115" s="8">
        <v>0</v>
      </c>
      <c r="L115" s="22">
        <v>0.33333333333333331</v>
      </c>
      <c r="M115" s="40">
        <v>0.13711219898089511</v>
      </c>
    </row>
    <row r="116" spans="1:13" x14ac:dyDescent="0.2">
      <c r="A116" s="6" t="s">
        <v>140</v>
      </c>
      <c r="B116" s="14" t="s">
        <v>141</v>
      </c>
      <c r="C116" s="9" t="s">
        <v>344</v>
      </c>
      <c r="D116" s="14" t="s">
        <v>413</v>
      </c>
      <c r="E116" s="8">
        <v>80</v>
      </c>
      <c r="F116" s="8">
        <v>55</v>
      </c>
      <c r="G116" s="19">
        <v>5</v>
      </c>
      <c r="H116" s="22">
        <v>46.666666666666664</v>
      </c>
      <c r="I116" s="8">
        <v>1</v>
      </c>
      <c r="J116" s="8">
        <v>1</v>
      </c>
      <c r="K116" s="8">
        <v>0</v>
      </c>
      <c r="L116" s="22">
        <v>0.66666666666666663</v>
      </c>
      <c r="M116" s="40">
        <v>0.2327383417643594</v>
      </c>
    </row>
    <row r="117" spans="1:13" x14ac:dyDescent="0.2">
      <c r="A117" s="6" t="s">
        <v>142</v>
      </c>
      <c r="B117" s="14" t="s">
        <v>143</v>
      </c>
      <c r="C117" s="9" t="s">
        <v>73</v>
      </c>
      <c r="D117" s="14" t="s">
        <v>413</v>
      </c>
      <c r="E117" s="8">
        <v>5</v>
      </c>
      <c r="F117" s="8">
        <v>20</v>
      </c>
      <c r="G117" s="19">
        <v>10</v>
      </c>
      <c r="H117" s="22">
        <v>11.666666666666666</v>
      </c>
      <c r="I117" s="8">
        <v>0</v>
      </c>
      <c r="J117" s="8">
        <v>0</v>
      </c>
      <c r="K117" s="8">
        <v>0</v>
      </c>
      <c r="L117" s="22">
        <v>0</v>
      </c>
      <c r="M117" s="40">
        <v>3.6300299172751932E-2</v>
      </c>
    </row>
    <row r="118" spans="1:13" x14ac:dyDescent="0.2">
      <c r="A118" s="6" t="s">
        <v>144</v>
      </c>
      <c r="B118" s="14" t="s">
        <v>145</v>
      </c>
      <c r="C118" s="9" t="s">
        <v>10</v>
      </c>
      <c r="D118" s="14" t="s">
        <v>413</v>
      </c>
      <c r="E118" s="8">
        <v>285</v>
      </c>
      <c r="F118" s="8">
        <v>310</v>
      </c>
      <c r="G118" s="19">
        <v>275</v>
      </c>
      <c r="H118" s="22">
        <v>290</v>
      </c>
      <c r="I118" s="8">
        <v>2</v>
      </c>
      <c r="J118" s="8">
        <v>2</v>
      </c>
      <c r="K118" s="8">
        <v>1</v>
      </c>
      <c r="L118" s="22">
        <v>1.6666666666666667</v>
      </c>
      <c r="M118" s="40">
        <v>1.1211645849774987</v>
      </c>
    </row>
    <row r="119" spans="1:13" x14ac:dyDescent="0.2">
      <c r="A119" s="6" t="s">
        <v>146</v>
      </c>
      <c r="B119" s="14" t="s">
        <v>147</v>
      </c>
      <c r="C119" s="9" t="s">
        <v>329</v>
      </c>
      <c r="D119" s="14" t="s">
        <v>413</v>
      </c>
      <c r="E119" s="8">
        <v>3170</v>
      </c>
      <c r="F119" s="8">
        <v>3065</v>
      </c>
      <c r="G119" s="19">
        <v>2975</v>
      </c>
      <c r="H119" s="22">
        <v>3070</v>
      </c>
      <c r="I119" s="8">
        <v>72</v>
      </c>
      <c r="J119" s="8">
        <v>71</v>
      </c>
      <c r="K119" s="8">
        <v>67</v>
      </c>
      <c r="L119" s="22">
        <v>70</v>
      </c>
      <c r="M119" s="40">
        <v>18.743564672160364</v>
      </c>
    </row>
    <row r="120" spans="1:13" x14ac:dyDescent="0.2">
      <c r="A120" s="6" t="s">
        <v>148</v>
      </c>
      <c r="B120" s="14" t="s">
        <v>149</v>
      </c>
      <c r="C120" s="9" t="s">
        <v>150</v>
      </c>
      <c r="D120" s="14" t="s">
        <v>413</v>
      </c>
      <c r="E120" s="8">
        <v>75</v>
      </c>
      <c r="F120" s="8">
        <v>85</v>
      </c>
      <c r="G120" s="19">
        <v>75</v>
      </c>
      <c r="H120" s="22">
        <v>78.333333333333329</v>
      </c>
      <c r="I120" s="8">
        <v>0</v>
      </c>
      <c r="J120" s="8">
        <v>0</v>
      </c>
      <c r="K120" s="8">
        <v>0</v>
      </c>
      <c r="L120" s="22">
        <v>0</v>
      </c>
      <c r="M120" s="40">
        <v>0.24373058015990584</v>
      </c>
    </row>
    <row r="121" spans="1:13" x14ac:dyDescent="0.2">
      <c r="A121" s="6" t="s">
        <v>418</v>
      </c>
      <c r="B121" s="14" t="s">
        <v>419</v>
      </c>
      <c r="C121" s="9" t="s">
        <v>73</v>
      </c>
      <c r="D121" s="14" t="s">
        <v>413</v>
      </c>
      <c r="E121" s="8">
        <v>0</v>
      </c>
      <c r="F121" s="8">
        <v>0</v>
      </c>
      <c r="G121" s="19">
        <v>0</v>
      </c>
      <c r="H121" s="22">
        <v>0</v>
      </c>
      <c r="I121" s="8">
        <v>0</v>
      </c>
      <c r="J121" s="8">
        <v>0</v>
      </c>
      <c r="K121" s="8">
        <v>0</v>
      </c>
      <c r="L121" s="22">
        <v>0</v>
      </c>
      <c r="M121" s="40">
        <v>0</v>
      </c>
    </row>
    <row r="122" spans="1:13" x14ac:dyDescent="0.2">
      <c r="A122" s="6" t="s">
        <v>420</v>
      </c>
      <c r="B122" s="14" t="s">
        <v>421</v>
      </c>
      <c r="C122" s="9" t="s">
        <v>34</v>
      </c>
      <c r="D122" s="14" t="s">
        <v>413</v>
      </c>
      <c r="E122" s="8">
        <v>0</v>
      </c>
      <c r="F122" s="8">
        <v>0</v>
      </c>
      <c r="G122" s="19">
        <v>0</v>
      </c>
      <c r="H122" s="22">
        <v>0</v>
      </c>
      <c r="I122" s="8">
        <v>0</v>
      </c>
      <c r="J122" s="8">
        <v>0</v>
      </c>
      <c r="K122" s="8">
        <v>0</v>
      </c>
      <c r="L122" s="22">
        <v>0</v>
      </c>
      <c r="M122" s="40">
        <v>0</v>
      </c>
    </row>
    <row r="123" spans="1:13" x14ac:dyDescent="0.2">
      <c r="A123" s="6" t="s">
        <v>151</v>
      </c>
      <c r="B123" s="14" t="s">
        <v>152</v>
      </c>
      <c r="C123" s="9" t="s">
        <v>136</v>
      </c>
      <c r="D123" s="14" t="s">
        <v>413</v>
      </c>
      <c r="E123" s="8">
        <v>0</v>
      </c>
      <c r="F123" s="8">
        <v>0</v>
      </c>
      <c r="G123" s="19">
        <v>0</v>
      </c>
      <c r="H123" s="22">
        <v>0</v>
      </c>
      <c r="I123" s="8">
        <v>0</v>
      </c>
      <c r="J123" s="8">
        <v>0</v>
      </c>
      <c r="K123" s="8">
        <v>0</v>
      </c>
      <c r="L123" s="22">
        <v>0</v>
      </c>
      <c r="M123" s="40">
        <v>0</v>
      </c>
    </row>
    <row r="124" spans="1:13" x14ac:dyDescent="0.2">
      <c r="A124" s="6" t="s">
        <v>153</v>
      </c>
      <c r="B124" s="14" t="s">
        <v>154</v>
      </c>
      <c r="C124" s="9" t="s">
        <v>7</v>
      </c>
      <c r="D124" s="14" t="s">
        <v>413</v>
      </c>
      <c r="E124" s="8">
        <v>0</v>
      </c>
      <c r="F124" s="8">
        <v>5</v>
      </c>
      <c r="G124" s="19">
        <v>5</v>
      </c>
      <c r="H124" s="22">
        <v>3.3333333333333335</v>
      </c>
      <c r="I124" s="8">
        <v>0</v>
      </c>
      <c r="J124" s="8">
        <v>0</v>
      </c>
      <c r="K124" s="8">
        <v>0</v>
      </c>
      <c r="L124" s="22">
        <v>0</v>
      </c>
      <c r="M124" s="40">
        <v>1.0371514049357697E-2</v>
      </c>
    </row>
    <row r="125" spans="1:13" x14ac:dyDescent="0.2">
      <c r="A125" s="6" t="s">
        <v>155</v>
      </c>
      <c r="B125" s="14" t="s">
        <v>156</v>
      </c>
      <c r="C125" s="9" t="s">
        <v>7</v>
      </c>
      <c r="D125" s="14" t="s">
        <v>413</v>
      </c>
      <c r="E125" s="8">
        <v>0</v>
      </c>
      <c r="F125" s="8">
        <v>0</v>
      </c>
      <c r="G125" s="19">
        <v>0</v>
      </c>
      <c r="H125" s="22">
        <v>0</v>
      </c>
      <c r="I125" s="8">
        <v>0</v>
      </c>
      <c r="J125" s="8">
        <v>0</v>
      </c>
      <c r="K125" s="8">
        <v>0</v>
      </c>
      <c r="L125" s="22">
        <v>0</v>
      </c>
      <c r="M125" s="40">
        <v>0</v>
      </c>
    </row>
    <row r="126" spans="1:13" x14ac:dyDescent="0.2">
      <c r="A126" s="6" t="s">
        <v>157</v>
      </c>
      <c r="B126" s="14" t="s">
        <v>158</v>
      </c>
      <c r="C126" s="9" t="s">
        <v>7</v>
      </c>
      <c r="D126" s="14" t="s">
        <v>413</v>
      </c>
      <c r="E126" s="8">
        <v>5</v>
      </c>
      <c r="F126" s="8">
        <v>5</v>
      </c>
      <c r="G126" s="19">
        <v>0</v>
      </c>
      <c r="H126" s="22">
        <v>3.3333333333333335</v>
      </c>
      <c r="I126" s="8">
        <v>0</v>
      </c>
      <c r="J126" s="8">
        <v>1</v>
      </c>
      <c r="K126" s="8">
        <v>0</v>
      </c>
      <c r="L126" s="22">
        <v>0.33333333333333331</v>
      </c>
      <c r="M126" s="40">
        <v>5.4140086586033531E-2</v>
      </c>
    </row>
    <row r="127" spans="1:13" x14ac:dyDescent="0.2">
      <c r="A127" s="6" t="s">
        <v>159</v>
      </c>
      <c r="B127" s="14" t="s">
        <v>160</v>
      </c>
      <c r="C127" s="9" t="s">
        <v>7</v>
      </c>
      <c r="D127" s="14" t="s">
        <v>413</v>
      </c>
      <c r="E127" s="8">
        <v>80</v>
      </c>
      <c r="F127" s="8">
        <v>150</v>
      </c>
      <c r="G127" s="19">
        <v>130</v>
      </c>
      <c r="H127" s="22">
        <v>120</v>
      </c>
      <c r="I127" s="8">
        <v>1</v>
      </c>
      <c r="J127" s="8">
        <v>0</v>
      </c>
      <c r="K127" s="8">
        <v>0</v>
      </c>
      <c r="L127" s="22">
        <v>0.33333333333333331</v>
      </c>
      <c r="M127" s="40">
        <v>0.41714307831355291</v>
      </c>
    </row>
    <row r="128" spans="1:13" x14ac:dyDescent="0.2">
      <c r="A128" s="6" t="s">
        <v>161</v>
      </c>
      <c r="B128" s="14" t="s">
        <v>162</v>
      </c>
      <c r="C128" s="9" t="s">
        <v>7</v>
      </c>
      <c r="D128" s="14" t="s">
        <v>413</v>
      </c>
      <c r="E128" s="8">
        <v>0</v>
      </c>
      <c r="F128" s="8">
        <v>0</v>
      </c>
      <c r="G128" s="19">
        <v>0</v>
      </c>
      <c r="H128" s="22">
        <v>0</v>
      </c>
      <c r="I128" s="8">
        <v>1</v>
      </c>
      <c r="J128" s="8">
        <v>0</v>
      </c>
      <c r="K128" s="8">
        <v>1</v>
      </c>
      <c r="L128" s="22">
        <v>0.66666666666666663</v>
      </c>
      <c r="M128" s="40">
        <v>8.7537145073351683E-2</v>
      </c>
    </row>
    <row r="129" spans="1:13" x14ac:dyDescent="0.2">
      <c r="A129" s="6" t="s">
        <v>163</v>
      </c>
      <c r="B129" s="14" t="s">
        <v>164</v>
      </c>
      <c r="C129" s="9" t="s">
        <v>7</v>
      </c>
      <c r="D129" s="14" t="s">
        <v>413</v>
      </c>
      <c r="E129" s="8">
        <v>5</v>
      </c>
      <c r="F129" s="8">
        <v>5</v>
      </c>
      <c r="G129" s="19">
        <v>5</v>
      </c>
      <c r="H129" s="22">
        <v>5</v>
      </c>
      <c r="I129" s="8">
        <v>0</v>
      </c>
      <c r="J129" s="8">
        <v>0</v>
      </c>
      <c r="K129" s="8">
        <v>0</v>
      </c>
      <c r="L129" s="22">
        <v>0</v>
      </c>
      <c r="M129" s="40">
        <v>1.5557271074036542E-2</v>
      </c>
    </row>
    <row r="130" spans="1:13" x14ac:dyDescent="0.2">
      <c r="A130" s="6" t="s">
        <v>165</v>
      </c>
      <c r="B130" s="14" t="s">
        <v>166</v>
      </c>
      <c r="C130" s="9" t="s">
        <v>7</v>
      </c>
      <c r="D130" s="14" t="s">
        <v>413</v>
      </c>
      <c r="E130" s="8">
        <v>0</v>
      </c>
      <c r="F130" s="8">
        <v>0</v>
      </c>
      <c r="G130" s="19">
        <v>0</v>
      </c>
      <c r="H130" s="22">
        <v>0</v>
      </c>
      <c r="I130" s="8">
        <v>0</v>
      </c>
      <c r="J130" s="8">
        <v>0</v>
      </c>
      <c r="K130" s="8">
        <v>0</v>
      </c>
      <c r="L130" s="22">
        <v>0</v>
      </c>
      <c r="M130" s="40">
        <v>0</v>
      </c>
    </row>
    <row r="131" spans="1:13" x14ac:dyDescent="0.2">
      <c r="A131" s="6" t="s">
        <v>422</v>
      </c>
      <c r="B131" s="14" t="s">
        <v>423</v>
      </c>
      <c r="C131" s="9" t="s">
        <v>344</v>
      </c>
      <c r="D131" s="14" t="s">
        <v>413</v>
      </c>
      <c r="E131" s="8">
        <v>0</v>
      </c>
      <c r="F131" s="8">
        <v>0</v>
      </c>
      <c r="G131" s="19">
        <v>0</v>
      </c>
      <c r="H131" s="22">
        <v>0</v>
      </c>
      <c r="I131" s="8">
        <v>0</v>
      </c>
      <c r="J131" s="8">
        <v>0</v>
      </c>
      <c r="K131" s="8">
        <v>0</v>
      </c>
      <c r="L131" s="22">
        <v>0</v>
      </c>
      <c r="M131" s="40">
        <v>0</v>
      </c>
    </row>
    <row r="132" spans="1:13" x14ac:dyDescent="0.2">
      <c r="A132" s="6" t="s">
        <v>167</v>
      </c>
      <c r="B132" s="14" t="s">
        <v>168</v>
      </c>
      <c r="C132" s="9" t="s">
        <v>73</v>
      </c>
      <c r="D132" s="14" t="s">
        <v>413</v>
      </c>
      <c r="E132" s="8">
        <v>350</v>
      </c>
      <c r="F132" s="8">
        <v>335</v>
      </c>
      <c r="G132" s="19">
        <v>220</v>
      </c>
      <c r="H132" s="22">
        <v>301.66666666666669</v>
      </c>
      <c r="I132" s="8">
        <v>0</v>
      </c>
      <c r="J132" s="8">
        <v>0</v>
      </c>
      <c r="K132" s="8">
        <v>0</v>
      </c>
      <c r="L132" s="22">
        <v>0</v>
      </c>
      <c r="M132" s="40">
        <v>0.93862202146687135</v>
      </c>
    </row>
    <row r="133" spans="1:13" x14ac:dyDescent="0.2">
      <c r="A133" s="6" t="s">
        <v>169</v>
      </c>
      <c r="B133" s="14" t="s">
        <v>170</v>
      </c>
      <c r="C133" s="9" t="s">
        <v>73</v>
      </c>
      <c r="D133" s="14" t="s">
        <v>413</v>
      </c>
      <c r="E133" s="8">
        <v>65</v>
      </c>
      <c r="F133" s="8">
        <v>65</v>
      </c>
      <c r="G133" s="19">
        <v>30</v>
      </c>
      <c r="H133" s="22">
        <v>53.333333333333336</v>
      </c>
      <c r="I133" s="8">
        <v>0</v>
      </c>
      <c r="J133" s="8">
        <v>0</v>
      </c>
      <c r="K133" s="8">
        <v>0</v>
      </c>
      <c r="L133" s="22">
        <v>0</v>
      </c>
      <c r="M133" s="40">
        <v>0.16594422478972315</v>
      </c>
    </row>
    <row r="134" spans="1:13" x14ac:dyDescent="0.2">
      <c r="A134" s="6" t="s">
        <v>171</v>
      </c>
      <c r="B134" s="14" t="s">
        <v>172</v>
      </c>
      <c r="C134" s="9" t="s">
        <v>7</v>
      </c>
      <c r="D134" s="14" t="s">
        <v>413</v>
      </c>
      <c r="E134" s="8">
        <v>0</v>
      </c>
      <c r="F134" s="8">
        <v>0</v>
      </c>
      <c r="G134" s="19">
        <v>0</v>
      </c>
      <c r="H134" s="22">
        <v>0</v>
      </c>
      <c r="I134" s="8">
        <v>0</v>
      </c>
      <c r="J134" s="8">
        <v>0</v>
      </c>
      <c r="K134" s="8">
        <v>0</v>
      </c>
      <c r="L134" s="22">
        <v>0</v>
      </c>
      <c r="M134" s="40">
        <v>0</v>
      </c>
    </row>
    <row r="135" spans="1:13" x14ac:dyDescent="0.2">
      <c r="A135" s="6" t="s">
        <v>424</v>
      </c>
      <c r="B135" s="14" t="s">
        <v>425</v>
      </c>
      <c r="C135" s="9" t="s">
        <v>73</v>
      </c>
      <c r="D135" s="14" t="s">
        <v>413</v>
      </c>
      <c r="E135" s="8">
        <v>0</v>
      </c>
      <c r="F135" s="8">
        <v>0</v>
      </c>
      <c r="G135" s="19">
        <v>0</v>
      </c>
      <c r="H135" s="22">
        <v>0</v>
      </c>
      <c r="I135" s="8">
        <v>0</v>
      </c>
      <c r="J135" s="8">
        <v>0</v>
      </c>
      <c r="K135" s="8">
        <v>0</v>
      </c>
      <c r="L135" s="22">
        <v>0</v>
      </c>
      <c r="M135" s="40">
        <v>0</v>
      </c>
    </row>
    <row r="136" spans="1:13" x14ac:dyDescent="0.2">
      <c r="A136" s="6" t="s">
        <v>173</v>
      </c>
      <c r="B136" s="14" t="s">
        <v>174</v>
      </c>
      <c r="C136" s="9" t="s">
        <v>34</v>
      </c>
      <c r="D136" s="14" t="s">
        <v>413</v>
      </c>
      <c r="E136" s="8">
        <v>0</v>
      </c>
      <c r="F136" s="8">
        <v>0</v>
      </c>
      <c r="G136" s="19">
        <v>0</v>
      </c>
      <c r="H136" s="22">
        <v>0</v>
      </c>
      <c r="I136" s="8">
        <v>0</v>
      </c>
      <c r="J136" s="8">
        <v>0</v>
      </c>
      <c r="K136" s="8">
        <v>0</v>
      </c>
      <c r="L136" s="22">
        <v>0</v>
      </c>
      <c r="M136" s="40">
        <v>0</v>
      </c>
    </row>
    <row r="137" spans="1:13" x14ac:dyDescent="0.2">
      <c r="A137" s="6" t="s">
        <v>426</v>
      </c>
      <c r="B137" s="14" t="s">
        <v>427</v>
      </c>
      <c r="C137" s="9" t="s">
        <v>34</v>
      </c>
      <c r="D137" s="14" t="s">
        <v>413</v>
      </c>
      <c r="E137" s="8">
        <v>0</v>
      </c>
      <c r="F137" s="8">
        <v>0</v>
      </c>
      <c r="G137" s="19">
        <v>0</v>
      </c>
      <c r="H137" s="22">
        <v>0</v>
      </c>
      <c r="I137" s="8">
        <v>0</v>
      </c>
      <c r="J137" s="8">
        <v>0</v>
      </c>
      <c r="K137" s="8">
        <v>0</v>
      </c>
      <c r="L137" s="22">
        <v>0</v>
      </c>
      <c r="M137" s="40">
        <v>0</v>
      </c>
    </row>
    <row r="138" spans="1:13" x14ac:dyDescent="0.2">
      <c r="A138" s="6" t="s">
        <v>428</v>
      </c>
      <c r="B138" s="14" t="s">
        <v>429</v>
      </c>
      <c r="C138" s="9" t="s">
        <v>34</v>
      </c>
      <c r="D138" s="14" t="s">
        <v>413</v>
      </c>
      <c r="E138" s="8">
        <v>0</v>
      </c>
      <c r="F138" s="8">
        <v>0</v>
      </c>
      <c r="G138" s="19">
        <v>0</v>
      </c>
      <c r="H138" s="22">
        <v>0</v>
      </c>
      <c r="I138" s="8">
        <v>0</v>
      </c>
      <c r="J138" s="8">
        <v>0</v>
      </c>
      <c r="K138" s="8">
        <v>0</v>
      </c>
      <c r="L138" s="22">
        <v>0</v>
      </c>
      <c r="M138" s="40">
        <v>0</v>
      </c>
    </row>
    <row r="139" spans="1:13" x14ac:dyDescent="0.2">
      <c r="A139" s="6" t="s">
        <v>175</v>
      </c>
      <c r="B139" s="14" t="s">
        <v>176</v>
      </c>
      <c r="C139" s="9" t="s">
        <v>7</v>
      </c>
      <c r="D139" s="14" t="s">
        <v>413</v>
      </c>
      <c r="E139" s="8">
        <v>0</v>
      </c>
      <c r="F139" s="8">
        <v>0</v>
      </c>
      <c r="G139" s="19">
        <v>0</v>
      </c>
      <c r="H139" s="22">
        <v>0</v>
      </c>
      <c r="I139" s="8">
        <v>0</v>
      </c>
      <c r="J139" s="8">
        <v>0</v>
      </c>
      <c r="K139" s="8">
        <v>0</v>
      </c>
      <c r="L139" s="22">
        <v>0</v>
      </c>
      <c r="M139" s="40">
        <v>0</v>
      </c>
    </row>
    <row r="140" spans="1:13" x14ac:dyDescent="0.2">
      <c r="A140" s="6" t="s">
        <v>177</v>
      </c>
      <c r="B140" s="14" t="s">
        <v>178</v>
      </c>
      <c r="C140" s="9" t="s">
        <v>344</v>
      </c>
      <c r="D140" s="14" t="s">
        <v>413</v>
      </c>
      <c r="E140" s="8">
        <v>25</v>
      </c>
      <c r="F140" s="8">
        <v>0</v>
      </c>
      <c r="G140" s="19">
        <v>40</v>
      </c>
      <c r="H140" s="22">
        <v>21.666666666666668</v>
      </c>
      <c r="I140" s="8">
        <v>0</v>
      </c>
      <c r="J140" s="8">
        <v>0</v>
      </c>
      <c r="K140" s="8">
        <v>0</v>
      </c>
      <c r="L140" s="22">
        <v>0</v>
      </c>
      <c r="M140" s="40">
        <v>6.7414841320825022E-2</v>
      </c>
    </row>
    <row r="141" spans="1:13" x14ac:dyDescent="0.2">
      <c r="A141" s="6" t="s">
        <v>179</v>
      </c>
      <c r="B141" s="14" t="s">
        <v>180</v>
      </c>
      <c r="C141" s="9" t="s">
        <v>10</v>
      </c>
      <c r="D141" s="14" t="s">
        <v>413</v>
      </c>
      <c r="E141" s="8">
        <v>615</v>
      </c>
      <c r="F141" s="8">
        <v>595</v>
      </c>
      <c r="G141" s="19">
        <v>575</v>
      </c>
      <c r="H141" s="22">
        <v>595</v>
      </c>
      <c r="I141" s="8">
        <v>7</v>
      </c>
      <c r="J141" s="8">
        <v>12</v>
      </c>
      <c r="K141" s="8">
        <v>4</v>
      </c>
      <c r="L141" s="22">
        <v>7.666666666666667</v>
      </c>
      <c r="M141" s="40">
        <v>2.8579924261538929</v>
      </c>
    </row>
    <row r="142" spans="1:13" x14ac:dyDescent="0.2">
      <c r="A142" s="6" t="s">
        <v>430</v>
      </c>
      <c r="B142" s="14" t="s">
        <v>431</v>
      </c>
      <c r="C142" s="9" t="s">
        <v>34</v>
      </c>
      <c r="D142" s="14" t="s">
        <v>413</v>
      </c>
      <c r="E142" s="8">
        <v>0</v>
      </c>
      <c r="F142" s="8">
        <v>0</v>
      </c>
      <c r="G142" s="19">
        <v>0</v>
      </c>
      <c r="H142" s="22">
        <v>0</v>
      </c>
      <c r="I142" s="8">
        <v>0</v>
      </c>
      <c r="J142" s="8">
        <v>0</v>
      </c>
      <c r="K142" s="8">
        <v>0</v>
      </c>
      <c r="L142" s="22">
        <v>0</v>
      </c>
      <c r="M142" s="40">
        <v>0</v>
      </c>
    </row>
    <row r="143" spans="1:13" x14ac:dyDescent="0.2">
      <c r="A143" s="8" t="s">
        <v>181</v>
      </c>
      <c r="B143" s="14" t="s">
        <v>182</v>
      </c>
      <c r="C143" s="9" t="s">
        <v>7</v>
      </c>
      <c r="D143" s="14" t="s">
        <v>413</v>
      </c>
      <c r="E143" s="8">
        <v>0</v>
      </c>
      <c r="F143" s="8">
        <v>0</v>
      </c>
      <c r="G143" s="19">
        <v>0</v>
      </c>
      <c r="H143" s="22">
        <v>0</v>
      </c>
      <c r="I143" s="8">
        <v>0</v>
      </c>
      <c r="J143" s="8">
        <v>0</v>
      </c>
      <c r="K143" s="8">
        <v>0</v>
      </c>
      <c r="L143" s="22">
        <v>0</v>
      </c>
      <c r="M143" s="40">
        <v>0</v>
      </c>
    </row>
    <row r="144" spans="1:13" x14ac:dyDescent="0.2">
      <c r="A144" s="6" t="s">
        <v>183</v>
      </c>
      <c r="B144" s="14" t="s">
        <v>184</v>
      </c>
      <c r="C144" s="9" t="s">
        <v>7</v>
      </c>
      <c r="D144" s="14" t="s">
        <v>413</v>
      </c>
      <c r="E144" s="8">
        <v>45</v>
      </c>
      <c r="F144" s="8">
        <v>50</v>
      </c>
      <c r="G144" s="19">
        <v>65</v>
      </c>
      <c r="H144" s="22">
        <v>53.333333333333336</v>
      </c>
      <c r="I144" s="8">
        <v>0</v>
      </c>
      <c r="J144" s="8">
        <v>0</v>
      </c>
      <c r="K144" s="8">
        <v>0</v>
      </c>
      <c r="L144" s="22">
        <v>0</v>
      </c>
      <c r="M144" s="40">
        <v>0.16594422478972315</v>
      </c>
    </row>
    <row r="145" spans="1:13" x14ac:dyDescent="0.2">
      <c r="A145" s="6" t="s">
        <v>185</v>
      </c>
      <c r="B145" s="14" t="s">
        <v>186</v>
      </c>
      <c r="C145" s="9" t="s">
        <v>7</v>
      </c>
      <c r="D145" s="14" t="s">
        <v>413</v>
      </c>
      <c r="E145" s="8">
        <v>0</v>
      </c>
      <c r="F145" s="8">
        <v>0</v>
      </c>
      <c r="G145" s="19">
        <v>0</v>
      </c>
      <c r="H145" s="22">
        <v>0</v>
      </c>
      <c r="I145" s="8">
        <v>0</v>
      </c>
      <c r="J145" s="8">
        <v>0</v>
      </c>
      <c r="K145" s="8">
        <v>0</v>
      </c>
      <c r="L145" s="22">
        <v>0</v>
      </c>
      <c r="M145" s="40">
        <v>0</v>
      </c>
    </row>
    <row r="146" spans="1:13" x14ac:dyDescent="0.2">
      <c r="A146" s="6" t="s">
        <v>187</v>
      </c>
      <c r="B146" s="14" t="s">
        <v>188</v>
      </c>
      <c r="C146" s="9" t="s">
        <v>73</v>
      </c>
      <c r="D146" s="14" t="s">
        <v>413</v>
      </c>
      <c r="E146" s="8">
        <v>0</v>
      </c>
      <c r="F146" s="8">
        <v>0</v>
      </c>
      <c r="G146" s="19">
        <v>0</v>
      </c>
      <c r="H146" s="22">
        <v>0</v>
      </c>
      <c r="I146" s="8">
        <v>0</v>
      </c>
      <c r="J146" s="8">
        <v>1</v>
      </c>
      <c r="K146" s="8">
        <v>0</v>
      </c>
      <c r="L146" s="22">
        <v>0.33333333333333331</v>
      </c>
      <c r="M146" s="40">
        <v>4.3768572536675841E-2</v>
      </c>
    </row>
    <row r="147" spans="1:13" x14ac:dyDescent="0.2">
      <c r="A147" s="6" t="s">
        <v>432</v>
      </c>
      <c r="B147" s="14" t="s">
        <v>433</v>
      </c>
      <c r="C147" s="9" t="s">
        <v>7</v>
      </c>
      <c r="D147" s="14" t="s">
        <v>413</v>
      </c>
      <c r="E147" s="8">
        <v>0</v>
      </c>
      <c r="F147" s="8">
        <v>0</v>
      </c>
      <c r="G147" s="19">
        <v>0</v>
      </c>
      <c r="H147" s="22">
        <v>0</v>
      </c>
      <c r="I147" s="8">
        <v>0</v>
      </c>
      <c r="J147" s="8">
        <v>0</v>
      </c>
      <c r="K147" s="8">
        <v>0</v>
      </c>
      <c r="L147" s="22">
        <v>0</v>
      </c>
      <c r="M147" s="40">
        <v>0</v>
      </c>
    </row>
    <row r="148" spans="1:13" x14ac:dyDescent="0.2">
      <c r="A148" s="6" t="s">
        <v>189</v>
      </c>
      <c r="B148" s="14" t="s">
        <v>190</v>
      </c>
      <c r="C148" s="9" t="s">
        <v>7</v>
      </c>
      <c r="D148" s="14" t="s">
        <v>413</v>
      </c>
      <c r="E148" s="8">
        <v>0</v>
      </c>
      <c r="F148" s="8">
        <v>0</v>
      </c>
      <c r="G148" s="19">
        <v>0</v>
      </c>
      <c r="H148" s="22">
        <v>0</v>
      </c>
      <c r="I148" s="8">
        <v>0</v>
      </c>
      <c r="J148" s="8">
        <v>0</v>
      </c>
      <c r="K148" s="8">
        <v>0</v>
      </c>
      <c r="L148" s="22">
        <v>0</v>
      </c>
      <c r="M148" s="40">
        <v>0</v>
      </c>
    </row>
    <row r="149" spans="1:13" x14ac:dyDescent="0.2">
      <c r="A149" s="6" t="s">
        <v>191</v>
      </c>
      <c r="B149" s="14" t="s">
        <v>192</v>
      </c>
      <c r="C149" s="9" t="s">
        <v>7</v>
      </c>
      <c r="D149" s="14" t="s">
        <v>413</v>
      </c>
      <c r="E149" s="8">
        <v>0</v>
      </c>
      <c r="F149" s="8">
        <v>0</v>
      </c>
      <c r="G149" s="19">
        <v>0</v>
      </c>
      <c r="H149" s="22">
        <v>0</v>
      </c>
      <c r="I149" s="8">
        <v>0</v>
      </c>
      <c r="J149" s="8">
        <v>1</v>
      </c>
      <c r="K149" s="8">
        <v>0</v>
      </c>
      <c r="L149" s="22">
        <v>0.33333333333333331</v>
      </c>
      <c r="M149" s="40">
        <v>4.3768572536675841E-2</v>
      </c>
    </row>
    <row r="150" spans="1:13" x14ac:dyDescent="0.2">
      <c r="A150" s="6" t="s">
        <v>193</v>
      </c>
      <c r="B150" s="14" t="s">
        <v>194</v>
      </c>
      <c r="C150" s="9" t="s">
        <v>7</v>
      </c>
      <c r="D150" s="14" t="s">
        <v>413</v>
      </c>
      <c r="E150" s="8">
        <v>10</v>
      </c>
      <c r="F150" s="8">
        <v>10</v>
      </c>
      <c r="G150" s="19">
        <v>20</v>
      </c>
      <c r="H150" s="22">
        <v>13.333333333333334</v>
      </c>
      <c r="I150" s="8">
        <v>1</v>
      </c>
      <c r="J150" s="8">
        <v>0</v>
      </c>
      <c r="K150" s="8">
        <v>1</v>
      </c>
      <c r="L150" s="22">
        <v>0.66666666666666663</v>
      </c>
      <c r="M150" s="40">
        <v>0.12902320127078246</v>
      </c>
    </row>
    <row r="151" spans="1:13" x14ac:dyDescent="0.2">
      <c r="A151" s="6" t="s">
        <v>434</v>
      </c>
      <c r="B151" s="14" t="s">
        <v>434</v>
      </c>
      <c r="C151" s="9" t="s">
        <v>136</v>
      </c>
      <c r="D151" s="14" t="s">
        <v>413</v>
      </c>
      <c r="E151" s="8">
        <v>0</v>
      </c>
      <c r="F151" s="8">
        <v>0</v>
      </c>
      <c r="G151" s="19">
        <v>0</v>
      </c>
      <c r="H151" s="22">
        <v>0</v>
      </c>
      <c r="I151" s="8">
        <v>0</v>
      </c>
      <c r="J151" s="8">
        <v>0</v>
      </c>
      <c r="K151" s="8">
        <v>0</v>
      </c>
      <c r="L151" s="22">
        <v>0</v>
      </c>
      <c r="M151" s="40">
        <v>0</v>
      </c>
    </row>
    <row r="152" spans="1:13" x14ac:dyDescent="0.2">
      <c r="A152" s="6" t="s">
        <v>243</v>
      </c>
      <c r="B152" s="14" t="s">
        <v>244</v>
      </c>
      <c r="C152" s="9" t="s">
        <v>329</v>
      </c>
      <c r="D152" s="14" t="s">
        <v>245</v>
      </c>
      <c r="E152" s="8">
        <v>340</v>
      </c>
      <c r="F152" s="8">
        <v>360</v>
      </c>
      <c r="G152" s="19">
        <v>325</v>
      </c>
      <c r="H152" s="22">
        <v>341.66666666666669</v>
      </c>
      <c r="I152" s="8">
        <v>0</v>
      </c>
      <c r="J152" s="8">
        <v>0</v>
      </c>
      <c r="K152" s="8">
        <v>2</v>
      </c>
      <c r="L152" s="22">
        <v>0.66666666666666663</v>
      </c>
      <c r="M152" s="40">
        <v>1.1506173351325155</v>
      </c>
    </row>
    <row r="153" spans="1:13" x14ac:dyDescent="0.2">
      <c r="A153" s="6" t="s">
        <v>246</v>
      </c>
      <c r="B153" s="14" t="s">
        <v>247</v>
      </c>
      <c r="C153" s="9" t="s">
        <v>10</v>
      </c>
      <c r="D153" s="14" t="s">
        <v>245</v>
      </c>
      <c r="E153" s="8">
        <v>135</v>
      </c>
      <c r="F153" s="8">
        <v>110</v>
      </c>
      <c r="G153" s="19">
        <v>160</v>
      </c>
      <c r="H153" s="22">
        <v>135</v>
      </c>
      <c r="I153" s="8">
        <v>0</v>
      </c>
      <c r="J153" s="8">
        <v>1</v>
      </c>
      <c r="K153" s="8">
        <v>0</v>
      </c>
      <c r="L153" s="22">
        <v>0.33333333333333331</v>
      </c>
      <c r="M153" s="40">
        <v>0.46381489153566247</v>
      </c>
    </row>
    <row r="154" spans="1:13" x14ac:dyDescent="0.2">
      <c r="A154" s="6" t="s">
        <v>248</v>
      </c>
      <c r="B154" s="14" t="s">
        <v>249</v>
      </c>
      <c r="C154" s="9" t="s">
        <v>7</v>
      </c>
      <c r="D154" s="14" t="s">
        <v>245</v>
      </c>
      <c r="E154" s="8">
        <v>0</v>
      </c>
      <c r="F154" s="8">
        <v>0</v>
      </c>
      <c r="G154" s="19">
        <v>0</v>
      </c>
      <c r="H154" s="22">
        <v>0</v>
      </c>
      <c r="I154" s="8">
        <v>0</v>
      </c>
      <c r="J154" s="8">
        <v>0</v>
      </c>
      <c r="K154" s="8">
        <v>0</v>
      </c>
      <c r="L154" s="22">
        <v>0</v>
      </c>
      <c r="M154" s="40">
        <v>0</v>
      </c>
    </row>
    <row r="155" spans="1:13" x14ac:dyDescent="0.2">
      <c r="A155" s="6" t="s">
        <v>435</v>
      </c>
      <c r="B155" s="14" t="s">
        <v>436</v>
      </c>
      <c r="C155" s="9" t="s">
        <v>34</v>
      </c>
      <c r="D155" s="14" t="s">
        <v>245</v>
      </c>
      <c r="E155" s="8">
        <v>0</v>
      </c>
      <c r="F155" s="8">
        <v>0</v>
      </c>
      <c r="G155" s="19">
        <v>0</v>
      </c>
      <c r="H155" s="22">
        <v>0</v>
      </c>
      <c r="I155" s="8">
        <v>0</v>
      </c>
      <c r="J155" s="8">
        <v>0</v>
      </c>
      <c r="K155" s="8">
        <v>0</v>
      </c>
      <c r="L155" s="22">
        <v>0</v>
      </c>
      <c r="M155" s="40">
        <v>0</v>
      </c>
    </row>
    <row r="156" spans="1:13" x14ac:dyDescent="0.2">
      <c r="A156" s="6" t="s">
        <v>250</v>
      </c>
      <c r="B156" s="14" t="s">
        <v>251</v>
      </c>
      <c r="C156" s="9" t="s">
        <v>10</v>
      </c>
      <c r="D156" s="14" t="s">
        <v>245</v>
      </c>
      <c r="E156" s="8">
        <v>55</v>
      </c>
      <c r="F156" s="8">
        <v>55</v>
      </c>
      <c r="G156" s="19">
        <v>80</v>
      </c>
      <c r="H156" s="22">
        <v>63.333333333333336</v>
      </c>
      <c r="I156" s="8">
        <v>2</v>
      </c>
      <c r="J156" s="8">
        <v>0</v>
      </c>
      <c r="K156" s="8">
        <v>0</v>
      </c>
      <c r="L156" s="22">
        <v>0.66666666666666663</v>
      </c>
      <c r="M156" s="40">
        <v>0.28459591201114792</v>
      </c>
    </row>
    <row r="157" spans="1:13" x14ac:dyDescent="0.2">
      <c r="A157" s="6" t="s">
        <v>252</v>
      </c>
      <c r="B157" s="14" t="s">
        <v>253</v>
      </c>
      <c r="C157" s="9" t="s">
        <v>34</v>
      </c>
      <c r="D157" s="14" t="s">
        <v>245</v>
      </c>
      <c r="E157" s="8">
        <v>0</v>
      </c>
      <c r="F157" s="8">
        <v>0</v>
      </c>
      <c r="G157" s="19">
        <v>0</v>
      </c>
      <c r="H157" s="22">
        <v>0</v>
      </c>
      <c r="I157" s="8">
        <v>0</v>
      </c>
      <c r="J157" s="8">
        <v>0</v>
      </c>
      <c r="K157" s="8">
        <v>0</v>
      </c>
      <c r="L157" s="22">
        <v>0</v>
      </c>
      <c r="M157" s="40">
        <v>0</v>
      </c>
    </row>
    <row r="158" spans="1:13" x14ac:dyDescent="0.2">
      <c r="A158" s="6" t="s">
        <v>254</v>
      </c>
      <c r="B158" s="14" t="s">
        <v>255</v>
      </c>
      <c r="C158" s="9" t="s">
        <v>329</v>
      </c>
      <c r="D158" s="14" t="s">
        <v>245</v>
      </c>
      <c r="E158" s="8">
        <v>375</v>
      </c>
      <c r="F158" s="8">
        <v>415</v>
      </c>
      <c r="G158" s="19">
        <v>415</v>
      </c>
      <c r="H158" s="22">
        <v>401.66666666666669</v>
      </c>
      <c r="I158" s="8">
        <v>4</v>
      </c>
      <c r="J158" s="8">
        <v>4</v>
      </c>
      <c r="K158" s="8">
        <v>3</v>
      </c>
      <c r="L158" s="22">
        <v>3.6666666666666665</v>
      </c>
      <c r="M158" s="40">
        <v>1.7312217408510366</v>
      </c>
    </row>
    <row r="159" spans="1:13" x14ac:dyDescent="0.2">
      <c r="A159" s="6" t="s">
        <v>256</v>
      </c>
      <c r="B159" s="14" t="s">
        <v>257</v>
      </c>
      <c r="C159" s="9" t="s">
        <v>7</v>
      </c>
      <c r="D159" s="14" t="s">
        <v>245</v>
      </c>
      <c r="E159" s="8">
        <v>0</v>
      </c>
      <c r="F159" s="8">
        <v>0</v>
      </c>
      <c r="G159" s="19">
        <v>0</v>
      </c>
      <c r="H159" s="22">
        <v>0</v>
      </c>
      <c r="I159" s="8">
        <v>0</v>
      </c>
      <c r="J159" s="8">
        <v>0</v>
      </c>
      <c r="K159" s="8">
        <v>0</v>
      </c>
      <c r="L159" s="22">
        <v>0</v>
      </c>
      <c r="M159" s="40">
        <v>0</v>
      </c>
    </row>
    <row r="160" spans="1:13" x14ac:dyDescent="0.2">
      <c r="A160" s="6" t="s">
        <v>437</v>
      </c>
      <c r="B160" s="14" t="s">
        <v>438</v>
      </c>
      <c r="C160" s="9" t="s">
        <v>7</v>
      </c>
      <c r="D160" s="14" t="s">
        <v>439</v>
      </c>
      <c r="E160" s="8">
        <v>0</v>
      </c>
      <c r="F160" s="8">
        <v>0</v>
      </c>
      <c r="G160" s="19">
        <v>0</v>
      </c>
      <c r="H160" s="22">
        <v>0</v>
      </c>
      <c r="I160" s="8">
        <v>0</v>
      </c>
      <c r="J160" s="8">
        <v>0</v>
      </c>
      <c r="K160" s="8">
        <v>0</v>
      </c>
      <c r="L160" s="22">
        <v>0</v>
      </c>
      <c r="M160" s="40">
        <v>0</v>
      </c>
    </row>
    <row r="161" spans="1:13" x14ac:dyDescent="0.2">
      <c r="A161" s="6" t="s">
        <v>28</v>
      </c>
      <c r="B161" s="14" t="s">
        <v>29</v>
      </c>
      <c r="C161" s="9" t="s">
        <v>7</v>
      </c>
      <c r="D161" s="14" t="s">
        <v>439</v>
      </c>
      <c r="E161" s="8">
        <v>0</v>
      </c>
      <c r="F161" s="8">
        <v>10</v>
      </c>
      <c r="G161" s="19">
        <v>15</v>
      </c>
      <c r="H161" s="22">
        <v>8.3333333333333339</v>
      </c>
      <c r="I161" s="8">
        <v>0</v>
      </c>
      <c r="J161" s="8">
        <v>0</v>
      </c>
      <c r="K161" s="8">
        <v>0</v>
      </c>
      <c r="L161" s="22">
        <v>0</v>
      </c>
      <c r="M161" s="40">
        <v>2.5928785123394239E-2</v>
      </c>
    </row>
    <row r="162" spans="1:13" x14ac:dyDescent="0.2">
      <c r="A162" s="6" t="s">
        <v>440</v>
      </c>
      <c r="B162" s="14" t="s">
        <v>441</v>
      </c>
      <c r="C162" s="9" t="s">
        <v>34</v>
      </c>
      <c r="D162" s="14" t="s">
        <v>439</v>
      </c>
      <c r="E162" s="8">
        <v>0</v>
      </c>
      <c r="F162" s="8">
        <v>0</v>
      </c>
      <c r="G162" s="19">
        <v>0</v>
      </c>
      <c r="H162" s="22">
        <v>0</v>
      </c>
      <c r="I162" s="8">
        <v>0</v>
      </c>
      <c r="J162" s="8">
        <v>0</v>
      </c>
      <c r="K162" s="8">
        <v>0</v>
      </c>
      <c r="L162" s="22">
        <v>0</v>
      </c>
      <c r="M162" s="40">
        <v>0</v>
      </c>
    </row>
    <row r="163" spans="1:13" x14ac:dyDescent="0.2">
      <c r="A163" s="6" t="s">
        <v>30</v>
      </c>
      <c r="B163" s="14" t="s">
        <v>31</v>
      </c>
      <c r="C163" s="9" t="s">
        <v>7</v>
      </c>
      <c r="D163" s="14" t="s">
        <v>439</v>
      </c>
      <c r="E163" s="8">
        <v>0</v>
      </c>
      <c r="F163" s="8">
        <v>0</v>
      </c>
      <c r="G163" s="19">
        <v>0</v>
      </c>
      <c r="H163" s="22">
        <v>0</v>
      </c>
      <c r="I163" s="8">
        <v>0</v>
      </c>
      <c r="J163" s="8">
        <v>0</v>
      </c>
      <c r="K163" s="8">
        <v>0</v>
      </c>
      <c r="L163" s="22">
        <v>0</v>
      </c>
      <c r="M163" s="40">
        <v>0</v>
      </c>
    </row>
    <row r="164" spans="1:13" x14ac:dyDescent="0.2">
      <c r="A164" s="6" t="s">
        <v>442</v>
      </c>
      <c r="B164" s="14" t="s">
        <v>443</v>
      </c>
      <c r="C164" s="9" t="s">
        <v>34</v>
      </c>
      <c r="D164" s="14" t="s">
        <v>439</v>
      </c>
      <c r="E164" s="8">
        <v>0</v>
      </c>
      <c r="F164" s="8">
        <v>0</v>
      </c>
      <c r="G164" s="19">
        <v>0</v>
      </c>
      <c r="H164" s="22">
        <v>0</v>
      </c>
      <c r="I164" s="8">
        <v>0</v>
      </c>
      <c r="J164" s="8">
        <v>0</v>
      </c>
      <c r="K164" s="8">
        <v>0</v>
      </c>
      <c r="L164" s="22">
        <v>0</v>
      </c>
      <c r="M164" s="40">
        <v>0</v>
      </c>
    </row>
    <row r="165" spans="1:13" x14ac:dyDescent="0.2">
      <c r="A165" s="6" t="s">
        <v>444</v>
      </c>
      <c r="B165" s="14" t="s">
        <v>445</v>
      </c>
      <c r="C165" s="9" t="s">
        <v>34</v>
      </c>
      <c r="D165" s="14" t="s">
        <v>439</v>
      </c>
      <c r="E165" s="8">
        <v>0</v>
      </c>
      <c r="F165" s="8">
        <v>0</v>
      </c>
      <c r="G165" s="19">
        <v>0</v>
      </c>
      <c r="H165" s="22">
        <v>0</v>
      </c>
      <c r="I165" s="8">
        <v>0</v>
      </c>
      <c r="J165" s="8">
        <v>0</v>
      </c>
      <c r="K165" s="8">
        <v>0</v>
      </c>
      <c r="L165" s="22">
        <v>0</v>
      </c>
      <c r="M165" s="40">
        <v>0</v>
      </c>
    </row>
    <row r="166" spans="1:13" x14ac:dyDescent="0.2">
      <c r="A166" s="6" t="s">
        <v>446</v>
      </c>
      <c r="B166" s="14" t="s">
        <v>447</v>
      </c>
      <c r="C166" s="9" t="s">
        <v>34</v>
      </c>
      <c r="D166" s="14" t="s">
        <v>439</v>
      </c>
      <c r="E166" s="8">
        <v>0</v>
      </c>
      <c r="F166" s="8">
        <v>0</v>
      </c>
      <c r="G166" s="19">
        <v>0</v>
      </c>
      <c r="H166" s="22">
        <v>0</v>
      </c>
      <c r="I166" s="8">
        <v>0</v>
      </c>
      <c r="J166" s="8">
        <v>0</v>
      </c>
      <c r="K166" s="8">
        <v>0</v>
      </c>
      <c r="L166" s="22">
        <v>0</v>
      </c>
      <c r="M166" s="40">
        <v>0</v>
      </c>
    </row>
    <row r="167" spans="1:13" x14ac:dyDescent="0.2">
      <c r="A167" s="6" t="s">
        <v>32</v>
      </c>
      <c r="B167" s="14" t="s">
        <v>33</v>
      </c>
      <c r="C167" s="9" t="s">
        <v>34</v>
      </c>
      <c r="D167" s="14" t="s">
        <v>439</v>
      </c>
      <c r="E167" s="8">
        <v>0</v>
      </c>
      <c r="F167" s="8">
        <v>0</v>
      </c>
      <c r="G167" s="19">
        <v>0</v>
      </c>
      <c r="H167" s="22">
        <v>0</v>
      </c>
      <c r="I167" s="8">
        <v>0</v>
      </c>
      <c r="J167" s="8">
        <v>0</v>
      </c>
      <c r="K167" s="8">
        <v>0</v>
      </c>
      <c r="L167" s="22">
        <v>0</v>
      </c>
      <c r="M167" s="40">
        <v>0</v>
      </c>
    </row>
    <row r="168" spans="1:13" x14ac:dyDescent="0.2">
      <c r="A168" s="6" t="s">
        <v>448</v>
      </c>
      <c r="B168" s="14" t="s">
        <v>449</v>
      </c>
      <c r="C168" s="9" t="s">
        <v>34</v>
      </c>
      <c r="D168" s="14" t="s">
        <v>439</v>
      </c>
      <c r="E168" s="8">
        <v>0</v>
      </c>
      <c r="F168" s="8">
        <v>0</v>
      </c>
      <c r="G168" s="19">
        <v>0</v>
      </c>
      <c r="H168" s="22">
        <v>0</v>
      </c>
      <c r="I168" s="8">
        <v>0</v>
      </c>
      <c r="J168" s="8">
        <v>0</v>
      </c>
      <c r="K168" s="8">
        <v>0</v>
      </c>
      <c r="L168" s="22">
        <v>0</v>
      </c>
      <c r="M168" s="40">
        <v>0</v>
      </c>
    </row>
    <row r="169" spans="1:13" x14ac:dyDescent="0.2">
      <c r="A169" s="6" t="s">
        <v>35</v>
      </c>
      <c r="B169" s="14" t="s">
        <v>36</v>
      </c>
      <c r="C169" s="9" t="s">
        <v>10</v>
      </c>
      <c r="D169" s="14" t="s">
        <v>439</v>
      </c>
      <c r="E169" s="8">
        <v>125</v>
      </c>
      <c r="F169" s="8">
        <v>100</v>
      </c>
      <c r="G169" s="19">
        <v>155</v>
      </c>
      <c r="H169" s="22">
        <v>126.66666666666667</v>
      </c>
      <c r="I169" s="8">
        <v>2</v>
      </c>
      <c r="J169" s="8">
        <v>0</v>
      </c>
      <c r="K169" s="8">
        <v>1</v>
      </c>
      <c r="L169" s="22">
        <v>1</v>
      </c>
      <c r="M169" s="40">
        <v>0.52542325148561997</v>
      </c>
    </row>
    <row r="170" spans="1:13" x14ac:dyDescent="0.2">
      <c r="A170" s="6" t="s">
        <v>450</v>
      </c>
      <c r="B170" s="14" t="s">
        <v>451</v>
      </c>
      <c r="C170" s="9" t="s">
        <v>34</v>
      </c>
      <c r="D170" s="14" t="s">
        <v>439</v>
      </c>
      <c r="E170" s="8">
        <v>0</v>
      </c>
      <c r="F170" s="8">
        <v>0</v>
      </c>
      <c r="G170" s="19">
        <v>0</v>
      </c>
      <c r="H170" s="22">
        <v>0</v>
      </c>
      <c r="I170" s="8">
        <v>0</v>
      </c>
      <c r="J170" s="8">
        <v>0</v>
      </c>
      <c r="K170" s="8">
        <v>0</v>
      </c>
      <c r="L170" s="22">
        <v>0</v>
      </c>
      <c r="M170" s="40">
        <v>0</v>
      </c>
    </row>
    <row r="171" spans="1:13" x14ac:dyDescent="0.2">
      <c r="A171" s="6" t="s">
        <v>37</v>
      </c>
      <c r="B171" s="14" t="s">
        <v>38</v>
      </c>
      <c r="C171" s="9" t="s">
        <v>34</v>
      </c>
      <c r="D171" s="14" t="s">
        <v>439</v>
      </c>
      <c r="E171" s="8">
        <v>0</v>
      </c>
      <c r="F171" s="8">
        <v>0</v>
      </c>
      <c r="G171" s="19">
        <v>0</v>
      </c>
      <c r="H171" s="22">
        <v>0</v>
      </c>
      <c r="I171" s="8">
        <v>0</v>
      </c>
      <c r="J171" s="8">
        <v>0</v>
      </c>
      <c r="K171" s="8">
        <v>0</v>
      </c>
      <c r="L171" s="22">
        <v>0</v>
      </c>
      <c r="M171" s="40">
        <v>0</v>
      </c>
    </row>
    <row r="172" spans="1:13" x14ac:dyDescent="0.2">
      <c r="A172" s="6" t="s">
        <v>39</v>
      </c>
      <c r="B172" s="14" t="s">
        <v>40</v>
      </c>
      <c r="C172" s="9" t="s">
        <v>329</v>
      </c>
      <c r="D172" s="14" t="s">
        <v>439</v>
      </c>
      <c r="E172" s="8">
        <v>605</v>
      </c>
      <c r="F172" s="8">
        <v>545</v>
      </c>
      <c r="G172" s="19">
        <v>480</v>
      </c>
      <c r="H172" s="22">
        <v>543.33333333333337</v>
      </c>
      <c r="I172" s="8">
        <v>9</v>
      </c>
      <c r="J172" s="8">
        <v>7</v>
      </c>
      <c r="K172" s="8">
        <v>7</v>
      </c>
      <c r="L172" s="22">
        <v>7.666666666666667</v>
      </c>
      <c r="M172" s="40">
        <v>2.6972339583888489</v>
      </c>
    </row>
    <row r="173" spans="1:13" x14ac:dyDescent="0.2">
      <c r="A173" s="6" t="s">
        <v>41</v>
      </c>
      <c r="B173" s="14" t="s">
        <v>42</v>
      </c>
      <c r="C173" s="9" t="s">
        <v>344</v>
      </c>
      <c r="D173" s="14" t="s">
        <v>439</v>
      </c>
      <c r="E173" s="8">
        <v>5</v>
      </c>
      <c r="F173" s="8">
        <v>5</v>
      </c>
      <c r="G173" s="19">
        <v>5</v>
      </c>
      <c r="H173" s="22">
        <v>5</v>
      </c>
      <c r="I173" s="8">
        <v>0</v>
      </c>
      <c r="J173" s="8">
        <v>0</v>
      </c>
      <c r="K173" s="8">
        <v>1</v>
      </c>
      <c r="L173" s="22">
        <v>0.33333333333333331</v>
      </c>
      <c r="M173" s="40">
        <v>5.932584361071238E-2</v>
      </c>
    </row>
    <row r="174" spans="1:13" x14ac:dyDescent="0.2">
      <c r="A174" s="6" t="s">
        <v>452</v>
      </c>
      <c r="B174" s="14" t="s">
        <v>453</v>
      </c>
      <c r="C174" s="9" t="s">
        <v>7</v>
      </c>
      <c r="D174" s="14" t="s">
        <v>439</v>
      </c>
      <c r="E174" s="8">
        <v>0</v>
      </c>
      <c r="F174" s="8">
        <v>0</v>
      </c>
      <c r="G174" s="19">
        <v>0</v>
      </c>
      <c r="H174" s="22">
        <v>0</v>
      </c>
      <c r="I174" s="8">
        <v>0</v>
      </c>
      <c r="J174" s="8">
        <v>0</v>
      </c>
      <c r="K174" s="8">
        <v>0</v>
      </c>
      <c r="L174" s="22">
        <v>0</v>
      </c>
      <c r="M174" s="40">
        <v>0</v>
      </c>
    </row>
    <row r="175" spans="1:13" x14ac:dyDescent="0.2">
      <c r="A175" s="6" t="s">
        <v>43</v>
      </c>
      <c r="B175" s="14" t="s">
        <v>44</v>
      </c>
      <c r="C175" s="9" t="s">
        <v>7</v>
      </c>
      <c r="D175" s="14" t="s">
        <v>439</v>
      </c>
      <c r="E175" s="8">
        <v>10</v>
      </c>
      <c r="F175" s="8">
        <v>10</v>
      </c>
      <c r="G175" s="19">
        <v>10</v>
      </c>
      <c r="H175" s="22">
        <v>10</v>
      </c>
      <c r="I175" s="8">
        <v>0</v>
      </c>
      <c r="J175" s="8">
        <v>0</v>
      </c>
      <c r="K175" s="8">
        <v>0</v>
      </c>
      <c r="L175" s="22">
        <v>0</v>
      </c>
      <c r="M175" s="40">
        <v>3.1114542148073084E-2</v>
      </c>
    </row>
    <row r="176" spans="1:13" x14ac:dyDescent="0.2">
      <c r="A176" s="6" t="s">
        <v>454</v>
      </c>
      <c r="B176" s="14" t="s">
        <v>455</v>
      </c>
      <c r="C176" s="9" t="s">
        <v>34</v>
      </c>
      <c r="D176" s="14" t="s">
        <v>439</v>
      </c>
      <c r="E176" s="8">
        <v>0</v>
      </c>
      <c r="F176" s="8">
        <v>0</v>
      </c>
      <c r="G176" s="19">
        <v>0</v>
      </c>
      <c r="H176" s="22">
        <v>0</v>
      </c>
      <c r="I176" s="8">
        <v>0</v>
      </c>
      <c r="J176" s="8">
        <v>0</v>
      </c>
      <c r="K176" s="8">
        <v>0</v>
      </c>
      <c r="L176" s="22">
        <v>0</v>
      </c>
      <c r="M176" s="40">
        <v>0</v>
      </c>
    </row>
    <row r="177" spans="1:13" x14ac:dyDescent="0.2">
      <c r="A177" s="6" t="s">
        <v>45</v>
      </c>
      <c r="B177" s="14" t="s">
        <v>46</v>
      </c>
      <c r="C177" s="9" t="s">
        <v>7</v>
      </c>
      <c r="D177" s="14" t="s">
        <v>439</v>
      </c>
      <c r="E177" s="8">
        <v>0</v>
      </c>
      <c r="F177" s="8">
        <v>0</v>
      </c>
      <c r="G177" s="19">
        <v>0</v>
      </c>
      <c r="H177" s="22">
        <v>0</v>
      </c>
      <c r="I177" s="8">
        <v>0</v>
      </c>
      <c r="J177" s="8">
        <v>0</v>
      </c>
      <c r="K177" s="8">
        <v>0</v>
      </c>
      <c r="L177" s="22">
        <v>0</v>
      </c>
      <c r="M177" s="40">
        <v>0</v>
      </c>
    </row>
    <row r="178" spans="1:13" x14ac:dyDescent="0.2">
      <c r="A178" s="6" t="s">
        <v>47</v>
      </c>
      <c r="B178" s="14" t="s">
        <v>48</v>
      </c>
      <c r="C178" s="9" t="s">
        <v>7</v>
      </c>
      <c r="D178" s="14" t="s">
        <v>439</v>
      </c>
      <c r="E178" s="8">
        <v>10</v>
      </c>
      <c r="F178" s="8">
        <v>0</v>
      </c>
      <c r="G178" s="19">
        <v>10</v>
      </c>
      <c r="H178" s="22">
        <v>6.666666666666667</v>
      </c>
      <c r="I178" s="8">
        <v>0</v>
      </c>
      <c r="J178" s="8">
        <v>0</v>
      </c>
      <c r="K178" s="8">
        <v>0</v>
      </c>
      <c r="L178" s="22">
        <v>0</v>
      </c>
      <c r="M178" s="40">
        <v>2.0743028098715394E-2</v>
      </c>
    </row>
    <row r="179" spans="1:13" x14ac:dyDescent="0.2">
      <c r="A179" s="6" t="s">
        <v>456</v>
      </c>
      <c r="B179" s="14" t="s">
        <v>457</v>
      </c>
      <c r="C179" s="9" t="s">
        <v>34</v>
      </c>
      <c r="D179" s="14" t="s">
        <v>439</v>
      </c>
      <c r="E179" s="8">
        <v>0</v>
      </c>
      <c r="F179" s="8">
        <v>0</v>
      </c>
      <c r="G179" s="19">
        <v>0</v>
      </c>
      <c r="H179" s="22">
        <v>0</v>
      </c>
      <c r="I179" s="8">
        <v>0</v>
      </c>
      <c r="J179" s="8">
        <v>0</v>
      </c>
      <c r="K179" s="8">
        <v>0</v>
      </c>
      <c r="L179" s="22">
        <v>0</v>
      </c>
      <c r="M179" s="40">
        <v>0</v>
      </c>
    </row>
    <row r="180" spans="1:13" x14ac:dyDescent="0.2">
      <c r="A180" s="6" t="s">
        <v>458</v>
      </c>
      <c r="B180" s="14" t="s">
        <v>459</v>
      </c>
      <c r="C180" s="9" t="s">
        <v>34</v>
      </c>
      <c r="D180" s="14" t="s">
        <v>439</v>
      </c>
      <c r="E180" s="8">
        <v>0</v>
      </c>
      <c r="F180" s="8">
        <v>0</v>
      </c>
      <c r="G180" s="19">
        <v>0</v>
      </c>
      <c r="H180" s="22">
        <v>0</v>
      </c>
      <c r="I180" s="8">
        <v>0</v>
      </c>
      <c r="J180" s="8">
        <v>0</v>
      </c>
      <c r="K180" s="8">
        <v>0</v>
      </c>
      <c r="L180" s="22">
        <v>0</v>
      </c>
      <c r="M180" s="40">
        <v>0</v>
      </c>
    </row>
    <row r="181" spans="1:13" x14ac:dyDescent="0.2">
      <c r="A181" s="6" t="s">
        <v>460</v>
      </c>
      <c r="B181" s="14" t="s">
        <v>461</v>
      </c>
      <c r="C181" s="9" t="s">
        <v>34</v>
      </c>
      <c r="D181" s="14" t="s">
        <v>439</v>
      </c>
      <c r="E181" s="8">
        <v>0</v>
      </c>
      <c r="F181" s="8">
        <v>0</v>
      </c>
      <c r="G181" s="19">
        <v>0</v>
      </c>
      <c r="H181" s="22">
        <v>0</v>
      </c>
      <c r="I181" s="8">
        <v>0</v>
      </c>
      <c r="J181" s="8">
        <v>0</v>
      </c>
      <c r="K181" s="8">
        <v>0</v>
      </c>
      <c r="L181" s="22">
        <v>0</v>
      </c>
      <c r="M181" s="40">
        <v>0</v>
      </c>
    </row>
    <row r="182" spans="1:13" x14ac:dyDescent="0.2">
      <c r="A182" s="6" t="s">
        <v>49</v>
      </c>
      <c r="B182" s="14" t="s">
        <v>50</v>
      </c>
      <c r="C182" s="9" t="s">
        <v>329</v>
      </c>
      <c r="D182" s="14" t="s">
        <v>439</v>
      </c>
      <c r="E182" s="8">
        <v>460</v>
      </c>
      <c r="F182" s="8">
        <v>420</v>
      </c>
      <c r="G182" s="19">
        <v>380</v>
      </c>
      <c r="H182" s="22">
        <v>420</v>
      </c>
      <c r="I182" s="8">
        <v>3</v>
      </c>
      <c r="J182" s="8">
        <v>3</v>
      </c>
      <c r="K182" s="8">
        <v>4</v>
      </c>
      <c r="L182" s="22">
        <v>3.3333333333333335</v>
      </c>
      <c r="M182" s="40">
        <v>1.744496495585828</v>
      </c>
    </row>
    <row r="183" spans="1:13" x14ac:dyDescent="0.2">
      <c r="A183" s="6" t="s">
        <v>51</v>
      </c>
      <c r="B183" s="14" t="s">
        <v>52</v>
      </c>
      <c r="C183" s="9" t="s">
        <v>344</v>
      </c>
      <c r="D183" s="14" t="s">
        <v>439</v>
      </c>
      <c r="E183" s="8">
        <v>0</v>
      </c>
      <c r="F183" s="8">
        <v>0</v>
      </c>
      <c r="G183" s="19">
        <v>0</v>
      </c>
      <c r="H183" s="22">
        <v>0</v>
      </c>
      <c r="I183" s="8">
        <v>0</v>
      </c>
      <c r="J183" s="8">
        <v>0</v>
      </c>
      <c r="K183" s="8">
        <v>0</v>
      </c>
      <c r="L183" s="22">
        <v>0</v>
      </c>
      <c r="M183" s="40">
        <v>0</v>
      </c>
    </row>
    <row r="184" spans="1:13" x14ac:dyDescent="0.2">
      <c r="A184" s="6" t="s">
        <v>53</v>
      </c>
      <c r="B184" s="14" t="s">
        <v>54</v>
      </c>
      <c r="C184" s="9" t="s">
        <v>329</v>
      </c>
      <c r="D184" s="14" t="s">
        <v>439</v>
      </c>
      <c r="E184" s="8">
        <v>250</v>
      </c>
      <c r="F184" s="8">
        <v>235</v>
      </c>
      <c r="G184" s="19">
        <v>250</v>
      </c>
      <c r="H184" s="22">
        <v>245</v>
      </c>
      <c r="I184" s="8">
        <v>3</v>
      </c>
      <c r="J184" s="8">
        <v>2</v>
      </c>
      <c r="K184" s="8">
        <v>2</v>
      </c>
      <c r="L184" s="22">
        <v>2.3333333333333335</v>
      </c>
      <c r="M184" s="40">
        <v>1.0686862903845216</v>
      </c>
    </row>
    <row r="185" spans="1:13" x14ac:dyDescent="0.2">
      <c r="A185" s="6" t="s">
        <v>462</v>
      </c>
      <c r="B185" s="14" t="s">
        <v>463</v>
      </c>
      <c r="C185" s="9" t="s">
        <v>344</v>
      </c>
      <c r="D185" s="14" t="s">
        <v>439</v>
      </c>
      <c r="E185" s="8">
        <v>0</v>
      </c>
      <c r="F185" s="8">
        <v>0</v>
      </c>
      <c r="G185" s="19">
        <v>55</v>
      </c>
      <c r="H185" s="22">
        <v>18.333333333333332</v>
      </c>
      <c r="I185" s="8">
        <v>0</v>
      </c>
      <c r="J185" s="8">
        <v>0</v>
      </c>
      <c r="K185" s="8">
        <v>0</v>
      </c>
      <c r="L185" s="22">
        <v>0</v>
      </c>
      <c r="M185" s="40">
        <v>5.7043327271467326E-2</v>
      </c>
    </row>
    <row r="186" spans="1:13" x14ac:dyDescent="0.2">
      <c r="A186" s="6" t="s">
        <v>464</v>
      </c>
      <c r="B186" s="14" t="s">
        <v>465</v>
      </c>
      <c r="C186" s="9" t="s">
        <v>34</v>
      </c>
      <c r="D186" s="14" t="s">
        <v>439</v>
      </c>
      <c r="E186" s="8">
        <v>0</v>
      </c>
      <c r="F186" s="8">
        <v>0</v>
      </c>
      <c r="G186" s="19">
        <v>0</v>
      </c>
      <c r="H186" s="22">
        <v>0</v>
      </c>
      <c r="I186" s="8">
        <v>0</v>
      </c>
      <c r="J186" s="8">
        <v>0</v>
      </c>
      <c r="K186" s="8">
        <v>0</v>
      </c>
      <c r="L186" s="22">
        <v>0</v>
      </c>
      <c r="M186" s="40">
        <v>0</v>
      </c>
    </row>
    <row r="187" spans="1:13" x14ac:dyDescent="0.2">
      <c r="A187" s="6" t="s">
        <v>466</v>
      </c>
      <c r="B187" s="14" t="s">
        <v>467</v>
      </c>
      <c r="C187" s="9" t="s">
        <v>34</v>
      </c>
      <c r="D187" s="14" t="s">
        <v>468</v>
      </c>
      <c r="E187" s="8">
        <v>0</v>
      </c>
      <c r="F187" s="8">
        <v>0</v>
      </c>
      <c r="G187" s="19">
        <v>0</v>
      </c>
      <c r="H187" s="22">
        <v>0</v>
      </c>
      <c r="I187" s="8">
        <v>0</v>
      </c>
      <c r="J187" s="8">
        <v>0</v>
      </c>
      <c r="K187" s="8">
        <v>0</v>
      </c>
      <c r="L187" s="22">
        <v>0</v>
      </c>
      <c r="M187" s="40">
        <v>0</v>
      </c>
    </row>
    <row r="188" spans="1:13" x14ac:dyDescent="0.2">
      <c r="A188" s="6" t="s">
        <v>469</v>
      </c>
      <c r="B188" s="14" t="s">
        <v>470</v>
      </c>
      <c r="C188" s="9" t="s">
        <v>34</v>
      </c>
      <c r="D188" s="14" t="s">
        <v>468</v>
      </c>
      <c r="E188" s="8">
        <v>0</v>
      </c>
      <c r="F188" s="8">
        <v>0</v>
      </c>
      <c r="G188" s="19">
        <v>0</v>
      </c>
      <c r="H188" s="22">
        <v>0</v>
      </c>
      <c r="I188" s="8">
        <v>0</v>
      </c>
      <c r="J188" s="8">
        <v>0</v>
      </c>
      <c r="K188" s="8">
        <v>0</v>
      </c>
      <c r="L188" s="22">
        <v>0</v>
      </c>
      <c r="M188" s="40">
        <v>0</v>
      </c>
    </row>
    <row r="189" spans="1:13" x14ac:dyDescent="0.2">
      <c r="A189" s="6" t="s">
        <v>471</v>
      </c>
      <c r="B189" s="14" t="s">
        <v>472</v>
      </c>
      <c r="C189" s="9" t="s">
        <v>34</v>
      </c>
      <c r="D189" s="14" t="s">
        <v>468</v>
      </c>
      <c r="E189" s="8">
        <v>0</v>
      </c>
      <c r="F189" s="8">
        <v>0</v>
      </c>
      <c r="G189" s="19">
        <v>0</v>
      </c>
      <c r="H189" s="22">
        <v>0</v>
      </c>
      <c r="I189" s="8">
        <v>0</v>
      </c>
      <c r="J189" s="8">
        <v>0</v>
      </c>
      <c r="K189" s="8">
        <v>0</v>
      </c>
      <c r="L189" s="22">
        <v>0</v>
      </c>
      <c r="M189" s="40">
        <v>0</v>
      </c>
    </row>
    <row r="190" spans="1:13" x14ac:dyDescent="0.2">
      <c r="A190" s="6" t="s">
        <v>473</v>
      </c>
      <c r="B190" s="14" t="s">
        <v>474</v>
      </c>
      <c r="C190" s="9" t="s">
        <v>34</v>
      </c>
      <c r="D190" s="14" t="s">
        <v>468</v>
      </c>
      <c r="E190" s="8">
        <v>0</v>
      </c>
      <c r="F190" s="8">
        <v>0</v>
      </c>
      <c r="G190" s="19">
        <v>0</v>
      </c>
      <c r="H190" s="22">
        <v>0</v>
      </c>
      <c r="I190" s="8">
        <v>0</v>
      </c>
      <c r="J190" s="8">
        <v>0</v>
      </c>
      <c r="K190" s="8">
        <v>0</v>
      </c>
      <c r="L190" s="22">
        <v>0</v>
      </c>
      <c r="M190" s="40">
        <v>0</v>
      </c>
    </row>
    <row r="191" spans="1:13" x14ac:dyDescent="0.2">
      <c r="A191" s="6" t="s">
        <v>195</v>
      </c>
      <c r="B191" s="14" t="s">
        <v>196</v>
      </c>
      <c r="C191" s="9" t="s">
        <v>329</v>
      </c>
      <c r="D191" s="14" t="s">
        <v>468</v>
      </c>
      <c r="E191" s="8">
        <v>470</v>
      </c>
      <c r="F191" s="8">
        <v>475</v>
      </c>
      <c r="G191" s="19">
        <v>460</v>
      </c>
      <c r="H191" s="22">
        <v>468.33333333333331</v>
      </c>
      <c r="I191" s="8">
        <v>4</v>
      </c>
      <c r="J191" s="8">
        <v>2</v>
      </c>
      <c r="K191" s="8">
        <v>2</v>
      </c>
      <c r="L191" s="22">
        <v>2.6666666666666665</v>
      </c>
      <c r="M191" s="40">
        <v>1.8073463042281628</v>
      </c>
    </row>
    <row r="192" spans="1:13" x14ac:dyDescent="0.2">
      <c r="A192" s="6" t="s">
        <v>197</v>
      </c>
      <c r="B192" s="14" t="s">
        <v>198</v>
      </c>
      <c r="C192" s="9" t="s">
        <v>34</v>
      </c>
      <c r="D192" s="14" t="s">
        <v>468</v>
      </c>
      <c r="E192" s="8">
        <v>0</v>
      </c>
      <c r="F192" s="8">
        <v>0</v>
      </c>
      <c r="G192" s="19">
        <v>0</v>
      </c>
      <c r="H192" s="22">
        <v>0</v>
      </c>
      <c r="I192" s="8">
        <v>0</v>
      </c>
      <c r="J192" s="8">
        <v>0</v>
      </c>
      <c r="K192" s="8">
        <v>0</v>
      </c>
      <c r="L192" s="22">
        <v>0</v>
      </c>
      <c r="M192" s="40">
        <v>0</v>
      </c>
    </row>
    <row r="193" spans="1:13" x14ac:dyDescent="0.2">
      <c r="A193" s="6" t="s">
        <v>475</v>
      </c>
      <c r="B193" s="14" t="s">
        <v>476</v>
      </c>
      <c r="C193" s="9" t="s">
        <v>34</v>
      </c>
      <c r="D193" s="14" t="s">
        <v>468</v>
      </c>
      <c r="E193" s="8">
        <v>0</v>
      </c>
      <c r="F193" s="8">
        <v>0</v>
      </c>
      <c r="G193" s="19">
        <v>0</v>
      </c>
      <c r="H193" s="22">
        <v>0</v>
      </c>
      <c r="I193" s="8">
        <v>0</v>
      </c>
      <c r="J193" s="8">
        <v>0</v>
      </c>
      <c r="K193" s="8">
        <v>0</v>
      </c>
      <c r="L193" s="22">
        <v>0</v>
      </c>
      <c r="M193" s="40">
        <v>0</v>
      </c>
    </row>
    <row r="194" spans="1:13" x14ac:dyDescent="0.2">
      <c r="A194" s="6" t="s">
        <v>477</v>
      </c>
      <c r="B194" s="14" t="s">
        <v>478</v>
      </c>
      <c r="C194" s="9" t="s">
        <v>34</v>
      </c>
      <c r="D194" s="14" t="s">
        <v>468</v>
      </c>
      <c r="E194" s="8">
        <v>0</v>
      </c>
      <c r="F194" s="8">
        <v>0</v>
      </c>
      <c r="G194" s="19">
        <v>0</v>
      </c>
      <c r="H194" s="22">
        <v>0</v>
      </c>
      <c r="I194" s="8">
        <v>0</v>
      </c>
      <c r="J194" s="8">
        <v>0</v>
      </c>
      <c r="K194" s="8">
        <v>0</v>
      </c>
      <c r="L194" s="22">
        <v>0</v>
      </c>
      <c r="M194" s="40">
        <v>0</v>
      </c>
    </row>
    <row r="195" spans="1:13" x14ac:dyDescent="0.2">
      <c r="A195" s="6" t="s">
        <v>199</v>
      </c>
      <c r="B195" s="14" t="s">
        <v>200</v>
      </c>
      <c r="C195" s="9" t="s">
        <v>329</v>
      </c>
      <c r="D195" s="14" t="s">
        <v>468</v>
      </c>
      <c r="E195" s="8">
        <v>545</v>
      </c>
      <c r="F195" s="8">
        <v>675</v>
      </c>
      <c r="G195" s="19">
        <v>700</v>
      </c>
      <c r="H195" s="22">
        <v>640</v>
      </c>
      <c r="I195" s="8">
        <v>3</v>
      </c>
      <c r="J195" s="8">
        <v>7</v>
      </c>
      <c r="K195" s="8">
        <v>5</v>
      </c>
      <c r="L195" s="22">
        <v>5</v>
      </c>
      <c r="M195" s="40">
        <v>2.647859285526815</v>
      </c>
    </row>
    <row r="196" spans="1:13" x14ac:dyDescent="0.2">
      <c r="A196" s="6" t="s">
        <v>201</v>
      </c>
      <c r="B196" s="14" t="s">
        <v>202</v>
      </c>
      <c r="C196" s="9" t="s">
        <v>10</v>
      </c>
      <c r="D196" s="14" t="s">
        <v>468</v>
      </c>
      <c r="E196" s="8">
        <v>130</v>
      </c>
      <c r="F196" s="8">
        <v>115</v>
      </c>
      <c r="G196" s="19">
        <v>130</v>
      </c>
      <c r="H196" s="22">
        <v>125</v>
      </c>
      <c r="I196" s="8">
        <v>2</v>
      </c>
      <c r="J196" s="8">
        <v>2</v>
      </c>
      <c r="K196" s="8">
        <v>0</v>
      </c>
      <c r="L196" s="22">
        <v>1.3333333333333333</v>
      </c>
      <c r="M196" s="40">
        <v>0.56400606699761691</v>
      </c>
    </row>
    <row r="197" spans="1:13" x14ac:dyDescent="0.2">
      <c r="A197" s="6" t="s">
        <v>479</v>
      </c>
      <c r="B197" s="14" t="s">
        <v>480</v>
      </c>
      <c r="C197" s="9" t="s">
        <v>34</v>
      </c>
      <c r="D197" s="14" t="s">
        <v>468</v>
      </c>
      <c r="E197" s="8">
        <v>0</v>
      </c>
      <c r="F197" s="8">
        <v>0</v>
      </c>
      <c r="G197" s="19">
        <v>0</v>
      </c>
      <c r="H197" s="22">
        <v>0</v>
      </c>
      <c r="I197" s="8">
        <v>0</v>
      </c>
      <c r="J197" s="8">
        <v>0</v>
      </c>
      <c r="K197" s="8">
        <v>0</v>
      </c>
      <c r="L197" s="22">
        <v>0</v>
      </c>
      <c r="M197" s="40">
        <v>0</v>
      </c>
    </row>
    <row r="198" spans="1:13" x14ac:dyDescent="0.2">
      <c r="A198" s="6" t="s">
        <v>481</v>
      </c>
      <c r="B198" s="14" t="s">
        <v>482</v>
      </c>
      <c r="C198" s="9" t="s">
        <v>34</v>
      </c>
      <c r="D198" s="14" t="s">
        <v>468</v>
      </c>
      <c r="E198" s="8">
        <v>0</v>
      </c>
      <c r="F198" s="8">
        <v>0</v>
      </c>
      <c r="G198" s="19">
        <v>0</v>
      </c>
      <c r="H198" s="22">
        <v>0</v>
      </c>
      <c r="I198" s="8">
        <v>0</v>
      </c>
      <c r="J198" s="8">
        <v>0</v>
      </c>
      <c r="K198" s="8">
        <v>0</v>
      </c>
      <c r="L198" s="22">
        <v>0</v>
      </c>
      <c r="M198" s="40">
        <v>0</v>
      </c>
    </row>
    <row r="199" spans="1:13" x14ac:dyDescent="0.2">
      <c r="A199" s="6" t="s">
        <v>203</v>
      </c>
      <c r="B199" s="14" t="s">
        <v>204</v>
      </c>
      <c r="C199" s="9" t="s">
        <v>10</v>
      </c>
      <c r="D199" s="14" t="s">
        <v>468</v>
      </c>
      <c r="E199" s="8">
        <v>210</v>
      </c>
      <c r="F199" s="8">
        <v>230</v>
      </c>
      <c r="G199" s="19">
        <v>225</v>
      </c>
      <c r="H199" s="22">
        <v>221.66666666666666</v>
      </c>
      <c r="I199" s="8">
        <v>0</v>
      </c>
      <c r="J199" s="8">
        <v>2</v>
      </c>
      <c r="K199" s="8">
        <v>1</v>
      </c>
      <c r="L199" s="22">
        <v>1</v>
      </c>
      <c r="M199" s="40">
        <v>0.82101140189231414</v>
      </c>
    </row>
    <row r="200" spans="1:13" x14ac:dyDescent="0.2">
      <c r="A200" s="6" t="s">
        <v>205</v>
      </c>
      <c r="B200" s="14" t="s">
        <v>206</v>
      </c>
      <c r="C200" s="9" t="s">
        <v>7</v>
      </c>
      <c r="D200" s="14" t="s">
        <v>468</v>
      </c>
      <c r="E200" s="8">
        <v>0</v>
      </c>
      <c r="F200" s="8">
        <v>0</v>
      </c>
      <c r="G200" s="19">
        <v>0</v>
      </c>
      <c r="H200" s="22">
        <v>0</v>
      </c>
      <c r="I200" s="8">
        <v>0</v>
      </c>
      <c r="J200" s="8">
        <v>0</v>
      </c>
      <c r="K200" s="8">
        <v>0</v>
      </c>
      <c r="L200" s="22">
        <v>0</v>
      </c>
      <c r="M200" s="40">
        <v>0</v>
      </c>
    </row>
    <row r="201" spans="1:13" x14ac:dyDescent="0.2">
      <c r="A201" s="6" t="s">
        <v>207</v>
      </c>
      <c r="B201" s="14" t="s">
        <v>208</v>
      </c>
      <c r="C201" s="9" t="s">
        <v>329</v>
      </c>
      <c r="D201" s="14" t="s">
        <v>468</v>
      </c>
      <c r="E201" s="8">
        <v>895</v>
      </c>
      <c r="F201" s="8">
        <v>1210</v>
      </c>
      <c r="G201" s="19">
        <v>1190</v>
      </c>
      <c r="H201" s="22">
        <v>1098.3333333333333</v>
      </c>
      <c r="I201" s="8">
        <v>6</v>
      </c>
      <c r="J201" s="8">
        <v>5</v>
      </c>
      <c r="K201" s="8">
        <v>6</v>
      </c>
      <c r="L201" s="22">
        <v>5.666666666666667</v>
      </c>
      <c r="M201" s="40">
        <v>4.1614796123868496</v>
      </c>
    </row>
    <row r="202" spans="1:13" x14ac:dyDescent="0.2">
      <c r="A202" s="6" t="s">
        <v>483</v>
      </c>
      <c r="B202" s="14" t="s">
        <v>484</v>
      </c>
      <c r="C202" s="9" t="s">
        <v>73</v>
      </c>
      <c r="D202" s="14" t="s">
        <v>468</v>
      </c>
      <c r="E202" s="8">
        <v>0</v>
      </c>
      <c r="F202" s="8">
        <v>0</v>
      </c>
      <c r="G202" s="19">
        <v>5</v>
      </c>
      <c r="H202" s="22">
        <v>1.6666666666666667</v>
      </c>
      <c r="I202" s="8">
        <v>0</v>
      </c>
      <c r="J202" s="8">
        <v>0</v>
      </c>
      <c r="K202" s="8">
        <v>0</v>
      </c>
      <c r="L202" s="22">
        <v>0</v>
      </c>
      <c r="M202" s="40">
        <v>5.1857570246788484E-3</v>
      </c>
    </row>
    <row r="203" spans="1:13" x14ac:dyDescent="0.2">
      <c r="A203" s="6" t="s">
        <v>485</v>
      </c>
      <c r="B203" s="14" t="s">
        <v>486</v>
      </c>
      <c r="C203" s="9" t="s">
        <v>7</v>
      </c>
      <c r="D203" s="14" t="s">
        <v>468</v>
      </c>
      <c r="E203" s="8">
        <v>0</v>
      </c>
      <c r="F203" s="8">
        <v>0</v>
      </c>
      <c r="G203" s="19">
        <v>0</v>
      </c>
      <c r="H203" s="22">
        <v>0</v>
      </c>
      <c r="I203" s="8">
        <v>0</v>
      </c>
      <c r="J203" s="8">
        <v>0</v>
      </c>
      <c r="K203" s="8">
        <v>0</v>
      </c>
      <c r="L203" s="22">
        <v>0</v>
      </c>
      <c r="M203" s="40">
        <v>0</v>
      </c>
    </row>
    <row r="204" spans="1:13" x14ac:dyDescent="0.2">
      <c r="A204" s="6" t="s">
        <v>487</v>
      </c>
      <c r="B204" s="14" t="s">
        <v>488</v>
      </c>
      <c r="C204" s="9" t="s">
        <v>34</v>
      </c>
      <c r="D204" s="14" t="s">
        <v>468</v>
      </c>
      <c r="E204" s="8">
        <v>0</v>
      </c>
      <c r="F204" s="8">
        <v>0</v>
      </c>
      <c r="G204" s="19">
        <v>0</v>
      </c>
      <c r="H204" s="22">
        <v>0</v>
      </c>
      <c r="I204" s="8">
        <v>0</v>
      </c>
      <c r="J204" s="8">
        <v>0</v>
      </c>
      <c r="K204" s="8">
        <v>0</v>
      </c>
      <c r="L204" s="22">
        <v>0</v>
      </c>
      <c r="M204" s="40">
        <v>0</v>
      </c>
    </row>
    <row r="205" spans="1:13" x14ac:dyDescent="0.2">
      <c r="A205" s="6" t="s">
        <v>489</v>
      </c>
      <c r="B205" s="14" t="s">
        <v>490</v>
      </c>
      <c r="C205" s="9" t="s">
        <v>34</v>
      </c>
      <c r="D205" s="14" t="s">
        <v>468</v>
      </c>
      <c r="E205" s="8">
        <v>0</v>
      </c>
      <c r="F205" s="8">
        <v>0</v>
      </c>
      <c r="G205" s="19">
        <v>0</v>
      </c>
      <c r="H205" s="22">
        <v>0</v>
      </c>
      <c r="I205" s="8">
        <v>0</v>
      </c>
      <c r="J205" s="8">
        <v>0</v>
      </c>
      <c r="K205" s="8">
        <v>0</v>
      </c>
      <c r="L205" s="22">
        <v>0</v>
      </c>
      <c r="M205" s="40">
        <v>0</v>
      </c>
    </row>
    <row r="206" spans="1:13" x14ac:dyDescent="0.2">
      <c r="A206" s="6" t="s">
        <v>491</v>
      </c>
      <c r="B206" s="14" t="s">
        <v>492</v>
      </c>
      <c r="C206" s="9" t="s">
        <v>34</v>
      </c>
      <c r="D206" s="14" t="s">
        <v>468</v>
      </c>
      <c r="E206" s="8">
        <v>0</v>
      </c>
      <c r="F206" s="8">
        <v>0</v>
      </c>
      <c r="G206" s="19">
        <v>0</v>
      </c>
      <c r="H206" s="22">
        <v>0</v>
      </c>
      <c r="I206" s="8">
        <v>0</v>
      </c>
      <c r="J206" s="8">
        <v>0</v>
      </c>
      <c r="K206" s="8">
        <v>0</v>
      </c>
      <c r="L206" s="22">
        <v>0</v>
      </c>
      <c r="M206" s="40">
        <v>0</v>
      </c>
    </row>
    <row r="207" spans="1:13" x14ac:dyDescent="0.2">
      <c r="A207" s="6" t="s">
        <v>493</v>
      </c>
      <c r="B207" s="14" t="s">
        <v>494</v>
      </c>
      <c r="C207" s="9" t="s">
        <v>34</v>
      </c>
      <c r="D207" s="14" t="s">
        <v>468</v>
      </c>
      <c r="E207" s="8">
        <v>0</v>
      </c>
      <c r="F207" s="8">
        <v>0</v>
      </c>
      <c r="G207" s="19">
        <v>0</v>
      </c>
      <c r="H207" s="22">
        <v>0</v>
      </c>
      <c r="I207" s="8">
        <v>0</v>
      </c>
      <c r="J207" s="8">
        <v>0</v>
      </c>
      <c r="K207" s="8">
        <v>0</v>
      </c>
      <c r="L207" s="22">
        <v>0</v>
      </c>
      <c r="M207" s="40">
        <v>0</v>
      </c>
    </row>
    <row r="208" spans="1:13" x14ac:dyDescent="0.2">
      <c r="A208" s="6" t="s">
        <v>495</v>
      </c>
      <c r="B208" s="14" t="s">
        <v>496</v>
      </c>
      <c r="C208" s="9" t="s">
        <v>34</v>
      </c>
      <c r="D208" s="14" t="s">
        <v>468</v>
      </c>
      <c r="E208" s="8">
        <v>0</v>
      </c>
      <c r="F208" s="8">
        <v>0</v>
      </c>
      <c r="G208" s="19">
        <v>0</v>
      </c>
      <c r="H208" s="22">
        <v>0</v>
      </c>
      <c r="I208" s="8">
        <v>0</v>
      </c>
      <c r="J208" s="8">
        <v>0</v>
      </c>
      <c r="K208" s="8">
        <v>0</v>
      </c>
      <c r="L208" s="22">
        <v>0</v>
      </c>
      <c r="M208" s="40">
        <v>0</v>
      </c>
    </row>
    <row r="209" spans="1:13" x14ac:dyDescent="0.2">
      <c r="A209" s="6" t="s">
        <v>497</v>
      </c>
      <c r="B209" s="14" t="s">
        <v>498</v>
      </c>
      <c r="C209" s="9" t="s">
        <v>34</v>
      </c>
      <c r="D209" s="14" t="s">
        <v>468</v>
      </c>
      <c r="E209" s="8">
        <v>0</v>
      </c>
      <c r="F209" s="8">
        <v>0</v>
      </c>
      <c r="G209" s="19">
        <v>0</v>
      </c>
      <c r="H209" s="22">
        <v>0</v>
      </c>
      <c r="I209" s="8">
        <v>0</v>
      </c>
      <c r="J209" s="8">
        <v>0</v>
      </c>
      <c r="K209" s="8">
        <v>0</v>
      </c>
      <c r="L209" s="22">
        <v>0</v>
      </c>
      <c r="M209" s="40">
        <v>0</v>
      </c>
    </row>
    <row r="210" spans="1:13" x14ac:dyDescent="0.2">
      <c r="A210" s="6" t="s">
        <v>499</v>
      </c>
      <c r="B210" s="14" t="s">
        <v>500</v>
      </c>
      <c r="C210" s="9" t="s">
        <v>34</v>
      </c>
      <c r="D210" s="14" t="s">
        <v>468</v>
      </c>
      <c r="E210" s="8">
        <v>0</v>
      </c>
      <c r="F210" s="8">
        <v>0</v>
      </c>
      <c r="G210" s="19">
        <v>0</v>
      </c>
      <c r="H210" s="22">
        <v>0</v>
      </c>
      <c r="I210" s="8">
        <v>0</v>
      </c>
      <c r="J210" s="8">
        <v>0</v>
      </c>
      <c r="K210" s="8">
        <v>0</v>
      </c>
      <c r="L210" s="22">
        <v>0</v>
      </c>
      <c r="M210" s="40">
        <v>0</v>
      </c>
    </row>
    <row r="211" spans="1:13" x14ac:dyDescent="0.2">
      <c r="A211" s="6" t="s">
        <v>209</v>
      </c>
      <c r="B211" s="14" t="s">
        <v>210</v>
      </c>
      <c r="C211" s="9" t="s">
        <v>7</v>
      </c>
      <c r="D211" s="14" t="s">
        <v>468</v>
      </c>
      <c r="E211" s="8">
        <v>0</v>
      </c>
      <c r="F211" s="8">
        <v>0</v>
      </c>
      <c r="G211" s="19">
        <v>0</v>
      </c>
      <c r="H211" s="22">
        <v>0</v>
      </c>
      <c r="I211" s="8">
        <v>0</v>
      </c>
      <c r="J211" s="8">
        <v>0</v>
      </c>
      <c r="K211" s="8">
        <v>0</v>
      </c>
      <c r="L211" s="22">
        <v>0</v>
      </c>
      <c r="M211" s="40">
        <v>0</v>
      </c>
    </row>
    <row r="212" spans="1:13" x14ac:dyDescent="0.2">
      <c r="A212" s="6" t="s">
        <v>501</v>
      </c>
      <c r="B212" s="14" t="s">
        <v>502</v>
      </c>
      <c r="C212" s="9" t="s">
        <v>34</v>
      </c>
      <c r="D212" s="14" t="s">
        <v>468</v>
      </c>
      <c r="E212" s="8">
        <v>0</v>
      </c>
      <c r="F212" s="8">
        <v>0</v>
      </c>
      <c r="G212" s="19">
        <v>0</v>
      </c>
      <c r="H212" s="22">
        <v>0</v>
      </c>
      <c r="I212" s="8">
        <v>0</v>
      </c>
      <c r="J212" s="8">
        <v>0</v>
      </c>
      <c r="K212" s="8">
        <v>0</v>
      </c>
      <c r="L212" s="22">
        <v>0</v>
      </c>
      <c r="M212" s="40">
        <v>0</v>
      </c>
    </row>
    <row r="213" spans="1:13" x14ac:dyDescent="0.2">
      <c r="A213" s="6" t="s">
        <v>503</v>
      </c>
      <c r="B213" s="14" t="s">
        <v>504</v>
      </c>
      <c r="C213" s="9" t="s">
        <v>34</v>
      </c>
      <c r="D213" s="14" t="s">
        <v>468</v>
      </c>
      <c r="E213" s="8">
        <v>0</v>
      </c>
      <c r="F213" s="8">
        <v>0</v>
      </c>
      <c r="G213" s="19">
        <v>0</v>
      </c>
      <c r="H213" s="22">
        <v>0</v>
      </c>
      <c r="I213" s="8">
        <v>0</v>
      </c>
      <c r="J213" s="8">
        <v>0</v>
      </c>
      <c r="K213" s="8">
        <v>0</v>
      </c>
      <c r="L213" s="22">
        <v>0</v>
      </c>
      <c r="M213" s="40">
        <v>0</v>
      </c>
    </row>
    <row r="214" spans="1:13" x14ac:dyDescent="0.2">
      <c r="A214" s="6" t="s">
        <v>505</v>
      </c>
      <c r="B214" s="14" t="s">
        <v>506</v>
      </c>
      <c r="C214" s="9" t="s">
        <v>34</v>
      </c>
      <c r="D214" s="14" t="s">
        <v>468</v>
      </c>
      <c r="E214" s="8">
        <v>0</v>
      </c>
      <c r="F214" s="8">
        <v>0</v>
      </c>
      <c r="G214" s="19">
        <v>0</v>
      </c>
      <c r="H214" s="22">
        <v>0</v>
      </c>
      <c r="I214" s="8">
        <v>0</v>
      </c>
      <c r="J214" s="8">
        <v>0</v>
      </c>
      <c r="K214" s="8">
        <v>0</v>
      </c>
      <c r="L214" s="22">
        <v>0</v>
      </c>
      <c r="M214" s="40">
        <v>0</v>
      </c>
    </row>
    <row r="215" spans="1:13" x14ac:dyDescent="0.2">
      <c r="A215" s="6" t="s">
        <v>507</v>
      </c>
      <c r="B215" s="14" t="s">
        <v>508</v>
      </c>
      <c r="C215" s="9" t="s">
        <v>34</v>
      </c>
      <c r="D215" s="14" t="s">
        <v>468</v>
      </c>
      <c r="E215" s="8">
        <v>0</v>
      </c>
      <c r="F215" s="8">
        <v>0</v>
      </c>
      <c r="G215" s="19">
        <v>0</v>
      </c>
      <c r="H215" s="22">
        <v>0</v>
      </c>
      <c r="I215" s="8">
        <v>0</v>
      </c>
      <c r="J215" s="8">
        <v>0</v>
      </c>
      <c r="K215" s="8">
        <v>0</v>
      </c>
      <c r="L215" s="22">
        <v>0</v>
      </c>
      <c r="M215" s="40">
        <v>0</v>
      </c>
    </row>
    <row r="216" spans="1:13" x14ac:dyDescent="0.2">
      <c r="A216" s="6" t="s">
        <v>258</v>
      </c>
      <c r="B216" s="14" t="s">
        <v>259</v>
      </c>
      <c r="C216" s="9" t="s">
        <v>7</v>
      </c>
      <c r="D216" s="14" t="s">
        <v>509</v>
      </c>
      <c r="E216" s="8">
        <v>0</v>
      </c>
      <c r="F216" s="8">
        <v>0</v>
      </c>
      <c r="G216" s="19">
        <v>0</v>
      </c>
      <c r="H216" s="22">
        <v>0</v>
      </c>
      <c r="I216" s="8">
        <v>0</v>
      </c>
      <c r="J216" s="8">
        <v>0</v>
      </c>
      <c r="K216" s="8">
        <v>0</v>
      </c>
      <c r="L216" s="22">
        <v>0</v>
      </c>
      <c r="M216" s="40">
        <v>0</v>
      </c>
    </row>
    <row r="217" spans="1:13" s="38" customFormat="1" x14ac:dyDescent="0.2">
      <c r="A217" s="29" t="s">
        <v>260</v>
      </c>
      <c r="B217" s="30" t="s">
        <v>261</v>
      </c>
      <c r="C217" s="31" t="s">
        <v>329</v>
      </c>
      <c r="D217" s="30" t="s">
        <v>509</v>
      </c>
      <c r="E217" s="32">
        <v>745</v>
      </c>
      <c r="F217" s="32">
        <v>805</v>
      </c>
      <c r="G217" s="33">
        <v>720</v>
      </c>
      <c r="H217" s="34">
        <v>756.66666666666663</v>
      </c>
      <c r="I217" s="32">
        <v>11</v>
      </c>
      <c r="J217" s="32">
        <v>11</v>
      </c>
      <c r="K217" s="32">
        <v>9</v>
      </c>
      <c r="L217" s="34">
        <v>10.333333333333334</v>
      </c>
      <c r="M217" s="55">
        <v>4.2673247968671282</v>
      </c>
    </row>
    <row r="218" spans="1:13" x14ac:dyDescent="0.2">
      <c r="A218" s="6" t="s">
        <v>510</v>
      </c>
      <c r="B218" s="14" t="s">
        <v>511</v>
      </c>
      <c r="C218" s="9" t="s">
        <v>34</v>
      </c>
      <c r="D218" s="14" t="s">
        <v>509</v>
      </c>
      <c r="E218" s="8">
        <v>0</v>
      </c>
      <c r="F218" s="8">
        <v>0</v>
      </c>
      <c r="G218" s="19">
        <v>0</v>
      </c>
      <c r="H218" s="22">
        <v>0</v>
      </c>
      <c r="I218" s="8">
        <v>0</v>
      </c>
      <c r="J218" s="8">
        <v>0</v>
      </c>
      <c r="K218" s="8">
        <v>0</v>
      </c>
      <c r="L218" s="22">
        <v>0</v>
      </c>
      <c r="M218" s="40">
        <v>0</v>
      </c>
    </row>
    <row r="219" spans="1:13" x14ac:dyDescent="0.2">
      <c r="A219" s="6" t="s">
        <v>512</v>
      </c>
      <c r="B219" s="14" t="s">
        <v>513</v>
      </c>
      <c r="C219" s="9" t="s">
        <v>34</v>
      </c>
      <c r="D219" s="14" t="s">
        <v>509</v>
      </c>
      <c r="E219" s="8">
        <v>0</v>
      </c>
      <c r="F219" s="8">
        <v>0</v>
      </c>
      <c r="G219" s="19">
        <v>0</v>
      </c>
      <c r="H219" s="22">
        <v>0</v>
      </c>
      <c r="I219" s="8">
        <v>0</v>
      </c>
      <c r="J219" s="8">
        <v>0</v>
      </c>
      <c r="K219" s="8">
        <v>0</v>
      </c>
      <c r="L219" s="22">
        <v>0</v>
      </c>
      <c r="M219" s="40">
        <v>0</v>
      </c>
    </row>
    <row r="220" spans="1:13" x14ac:dyDescent="0.2">
      <c r="A220" s="6" t="s">
        <v>514</v>
      </c>
      <c r="B220" s="14" t="s">
        <v>515</v>
      </c>
      <c r="C220" s="9" t="s">
        <v>34</v>
      </c>
      <c r="D220" s="14" t="s">
        <v>509</v>
      </c>
      <c r="E220" s="8">
        <v>0</v>
      </c>
      <c r="F220" s="8">
        <v>0</v>
      </c>
      <c r="G220" s="19">
        <v>0</v>
      </c>
      <c r="H220" s="22">
        <v>0</v>
      </c>
      <c r="I220" s="8">
        <v>0</v>
      </c>
      <c r="J220" s="8">
        <v>0</v>
      </c>
      <c r="K220" s="8">
        <v>0</v>
      </c>
      <c r="L220" s="22">
        <v>0</v>
      </c>
      <c r="M220" s="40">
        <v>0</v>
      </c>
    </row>
    <row r="221" spans="1:13" x14ac:dyDescent="0.2">
      <c r="A221" s="6" t="s">
        <v>262</v>
      </c>
      <c r="B221" s="14" t="s">
        <v>263</v>
      </c>
      <c r="C221" s="9" t="s">
        <v>329</v>
      </c>
      <c r="D221" s="14" t="s">
        <v>509</v>
      </c>
      <c r="E221" s="8">
        <v>340</v>
      </c>
      <c r="F221" s="8">
        <v>370</v>
      </c>
      <c r="G221" s="19">
        <v>455</v>
      </c>
      <c r="H221" s="22">
        <v>388.33333333333331</v>
      </c>
      <c r="I221" s="8">
        <v>2</v>
      </c>
      <c r="J221" s="8">
        <v>6</v>
      </c>
      <c r="K221" s="8">
        <v>2</v>
      </c>
      <c r="L221" s="22">
        <v>3.3333333333333335</v>
      </c>
      <c r="M221" s="40">
        <v>1.6459671121169297</v>
      </c>
    </row>
    <row r="222" spans="1:13" x14ac:dyDescent="0.2">
      <c r="A222" s="6" t="s">
        <v>264</v>
      </c>
      <c r="B222" s="14" t="s">
        <v>265</v>
      </c>
      <c r="C222" s="9" t="s">
        <v>10</v>
      </c>
      <c r="D222" s="14" t="s">
        <v>509</v>
      </c>
      <c r="E222" s="8">
        <v>220</v>
      </c>
      <c r="F222" s="8">
        <v>250</v>
      </c>
      <c r="G222" s="19">
        <v>225</v>
      </c>
      <c r="H222" s="22">
        <v>231.66666666666666</v>
      </c>
      <c r="I222" s="8">
        <v>0</v>
      </c>
      <c r="J222" s="8">
        <v>0</v>
      </c>
      <c r="K222" s="8">
        <v>3</v>
      </c>
      <c r="L222" s="22">
        <v>1</v>
      </c>
      <c r="M222" s="40">
        <v>0.85212594404038722</v>
      </c>
    </row>
    <row r="223" spans="1:13" x14ac:dyDescent="0.2">
      <c r="A223" s="6" t="s">
        <v>266</v>
      </c>
      <c r="B223" s="14" t="s">
        <v>267</v>
      </c>
      <c r="C223" s="9" t="s">
        <v>7</v>
      </c>
      <c r="D223" s="14" t="s">
        <v>509</v>
      </c>
      <c r="E223" s="8">
        <v>0</v>
      </c>
      <c r="F223" s="8">
        <v>0</v>
      </c>
      <c r="G223" s="19">
        <v>0</v>
      </c>
      <c r="H223" s="22">
        <v>0</v>
      </c>
      <c r="I223" s="8">
        <v>0</v>
      </c>
      <c r="J223" s="8">
        <v>0</v>
      </c>
      <c r="K223" s="8">
        <v>0</v>
      </c>
      <c r="L223" s="22">
        <v>0</v>
      </c>
      <c r="M223" s="40">
        <v>0</v>
      </c>
    </row>
    <row r="224" spans="1:13" x14ac:dyDescent="0.2">
      <c r="A224" s="6" t="s">
        <v>516</v>
      </c>
      <c r="B224" s="14" t="s">
        <v>517</v>
      </c>
      <c r="C224" s="9" t="s">
        <v>34</v>
      </c>
      <c r="D224" s="14" t="s">
        <v>509</v>
      </c>
      <c r="E224" s="8">
        <v>0</v>
      </c>
      <c r="F224" s="8">
        <v>0</v>
      </c>
      <c r="G224" s="19">
        <v>0</v>
      </c>
      <c r="H224" s="22">
        <v>0</v>
      </c>
      <c r="I224" s="8">
        <v>0</v>
      </c>
      <c r="J224" s="8">
        <v>0</v>
      </c>
      <c r="K224" s="8">
        <v>0</v>
      </c>
      <c r="L224" s="22">
        <v>0</v>
      </c>
      <c r="M224" s="40">
        <v>0</v>
      </c>
    </row>
    <row r="225" spans="1:13" s="38" customFormat="1" x14ac:dyDescent="0.2">
      <c r="A225" s="29" t="s">
        <v>268</v>
      </c>
      <c r="B225" s="30" t="s">
        <v>269</v>
      </c>
      <c r="C225" s="31" t="s">
        <v>7</v>
      </c>
      <c r="D225" s="30" t="s">
        <v>509</v>
      </c>
      <c r="E225" s="32">
        <v>0</v>
      </c>
      <c r="F225" s="32">
        <v>0</v>
      </c>
      <c r="G225" s="33">
        <v>120</v>
      </c>
      <c r="H225" s="34">
        <v>40</v>
      </c>
      <c r="I225" s="32">
        <v>0</v>
      </c>
      <c r="J225" s="32">
        <v>0</v>
      </c>
      <c r="K225" s="32">
        <v>1</v>
      </c>
      <c r="L225" s="34">
        <v>0.33333333333333331</v>
      </c>
      <c r="M225" s="40" t="s">
        <v>543</v>
      </c>
    </row>
    <row r="226" spans="1:13" x14ac:dyDescent="0.2">
      <c r="A226" s="6" t="s">
        <v>270</v>
      </c>
      <c r="B226" s="14" t="s">
        <v>271</v>
      </c>
      <c r="C226" s="9" t="s">
        <v>10</v>
      </c>
      <c r="D226" s="14" t="s">
        <v>518</v>
      </c>
      <c r="E226" s="8">
        <v>110</v>
      </c>
      <c r="F226" s="8">
        <v>125</v>
      </c>
      <c r="G226" s="19">
        <v>130</v>
      </c>
      <c r="H226" s="22">
        <v>121.66666666666667</v>
      </c>
      <c r="I226" s="8">
        <v>1</v>
      </c>
      <c r="J226" s="8">
        <v>2</v>
      </c>
      <c r="K226" s="8">
        <v>1</v>
      </c>
      <c r="L226" s="22">
        <v>1.3333333333333333</v>
      </c>
      <c r="M226" s="40">
        <v>0.55363455294825925</v>
      </c>
    </row>
    <row r="227" spans="1:13" x14ac:dyDescent="0.2">
      <c r="A227" s="6" t="s">
        <v>272</v>
      </c>
      <c r="B227" s="14" t="s">
        <v>273</v>
      </c>
      <c r="C227" s="9" t="s">
        <v>329</v>
      </c>
      <c r="D227" s="14" t="s">
        <v>518</v>
      </c>
      <c r="E227" s="8">
        <v>375</v>
      </c>
      <c r="F227" s="8">
        <v>385</v>
      </c>
      <c r="G227" s="19">
        <v>415</v>
      </c>
      <c r="H227" s="22">
        <v>391.66666666666669</v>
      </c>
      <c r="I227" s="8">
        <v>3</v>
      </c>
      <c r="J227" s="8">
        <v>0</v>
      </c>
      <c r="K227" s="8">
        <v>2</v>
      </c>
      <c r="L227" s="22">
        <v>1.6666666666666667</v>
      </c>
      <c r="M227" s="40">
        <v>1.4374957634829084</v>
      </c>
    </row>
    <row r="228" spans="1:13" x14ac:dyDescent="0.2">
      <c r="A228" s="6" t="s">
        <v>519</v>
      </c>
      <c r="B228" s="14" t="s">
        <v>520</v>
      </c>
      <c r="C228" s="9" t="s">
        <v>34</v>
      </c>
      <c r="D228" s="14" t="s">
        <v>518</v>
      </c>
      <c r="E228" s="8">
        <v>0</v>
      </c>
      <c r="F228" s="8">
        <v>0</v>
      </c>
      <c r="G228" s="19">
        <v>0</v>
      </c>
      <c r="H228" s="22">
        <v>0</v>
      </c>
      <c r="I228" s="8">
        <v>0</v>
      </c>
      <c r="J228" s="8">
        <v>0</v>
      </c>
      <c r="K228" s="8">
        <v>0</v>
      </c>
      <c r="L228" s="22">
        <v>0</v>
      </c>
      <c r="M228" s="40">
        <v>0</v>
      </c>
    </row>
    <row r="229" spans="1:13" x14ac:dyDescent="0.2">
      <c r="A229" s="6" t="s">
        <v>521</v>
      </c>
      <c r="B229" s="14" t="s">
        <v>522</v>
      </c>
      <c r="C229" s="9" t="s">
        <v>34</v>
      </c>
      <c r="D229" s="14" t="s">
        <v>518</v>
      </c>
      <c r="E229" s="8">
        <v>0</v>
      </c>
      <c r="F229" s="8">
        <v>0</v>
      </c>
      <c r="G229" s="19">
        <v>0</v>
      </c>
      <c r="H229" s="22">
        <v>0</v>
      </c>
      <c r="I229" s="8">
        <v>0</v>
      </c>
      <c r="J229" s="8">
        <v>0</v>
      </c>
      <c r="K229" s="8">
        <v>0</v>
      </c>
      <c r="L229" s="22">
        <v>0</v>
      </c>
      <c r="M229" s="40">
        <v>0</v>
      </c>
    </row>
    <row r="230" spans="1:13" x14ac:dyDescent="0.2">
      <c r="A230" s="6" t="s">
        <v>274</v>
      </c>
      <c r="B230" s="14" t="s">
        <v>275</v>
      </c>
      <c r="C230" s="9" t="s">
        <v>10</v>
      </c>
      <c r="D230" s="14" t="s">
        <v>518</v>
      </c>
      <c r="E230" s="8">
        <v>130</v>
      </c>
      <c r="F230" s="8">
        <v>190</v>
      </c>
      <c r="G230" s="19">
        <v>195</v>
      </c>
      <c r="H230" s="22">
        <v>171.66666666666666</v>
      </c>
      <c r="I230" s="8">
        <v>3</v>
      </c>
      <c r="J230" s="8">
        <v>0</v>
      </c>
      <c r="K230" s="8">
        <v>4</v>
      </c>
      <c r="L230" s="22">
        <v>2.3333333333333335</v>
      </c>
      <c r="M230" s="40">
        <v>0.84051298129865226</v>
      </c>
    </row>
    <row r="231" spans="1:13" x14ac:dyDescent="0.2">
      <c r="A231" s="6" t="s">
        <v>276</v>
      </c>
      <c r="B231" s="14" t="s">
        <v>277</v>
      </c>
      <c r="C231" s="9" t="s">
        <v>7</v>
      </c>
      <c r="D231" s="14" t="s">
        <v>518</v>
      </c>
      <c r="E231" s="8">
        <v>0</v>
      </c>
      <c r="F231" s="8">
        <v>0</v>
      </c>
      <c r="G231" s="19">
        <v>5</v>
      </c>
      <c r="H231" s="22">
        <v>1.6666666666666667</v>
      </c>
      <c r="I231" s="8">
        <v>0</v>
      </c>
      <c r="J231" s="8">
        <v>0</v>
      </c>
      <c r="K231" s="8">
        <v>0</v>
      </c>
      <c r="L231" s="22">
        <v>0</v>
      </c>
      <c r="M231" s="40">
        <v>5.1857570246788484E-3</v>
      </c>
    </row>
    <row r="232" spans="1:13" x14ac:dyDescent="0.2">
      <c r="A232" s="6" t="s">
        <v>278</v>
      </c>
      <c r="B232" s="14" t="s">
        <v>279</v>
      </c>
      <c r="C232" s="9" t="s">
        <v>73</v>
      </c>
      <c r="D232" s="14" t="s">
        <v>518</v>
      </c>
      <c r="E232" s="8">
        <v>15</v>
      </c>
      <c r="F232" s="8">
        <v>15</v>
      </c>
      <c r="G232" s="19">
        <v>30</v>
      </c>
      <c r="H232" s="22">
        <v>20</v>
      </c>
      <c r="I232" s="8">
        <v>0</v>
      </c>
      <c r="J232" s="8">
        <v>0</v>
      </c>
      <c r="K232" s="8">
        <v>0</v>
      </c>
      <c r="L232" s="22">
        <v>0</v>
      </c>
      <c r="M232" s="40">
        <v>6.2229084296146167E-2</v>
      </c>
    </row>
    <row r="233" spans="1:13" x14ac:dyDescent="0.2">
      <c r="A233" s="6" t="s">
        <v>280</v>
      </c>
      <c r="B233" s="14" t="s">
        <v>281</v>
      </c>
      <c r="C233" s="9" t="s">
        <v>73</v>
      </c>
      <c r="D233" s="14" t="s">
        <v>518</v>
      </c>
      <c r="E233" s="8">
        <v>10</v>
      </c>
      <c r="F233" s="8">
        <v>5</v>
      </c>
      <c r="G233" s="19">
        <v>15</v>
      </c>
      <c r="H233" s="22">
        <v>10</v>
      </c>
      <c r="I233" s="8">
        <v>0</v>
      </c>
      <c r="J233" s="8">
        <v>0</v>
      </c>
      <c r="K233" s="8">
        <v>0</v>
      </c>
      <c r="L233" s="22">
        <v>0</v>
      </c>
      <c r="M233" s="40">
        <v>3.1114542148073084E-2</v>
      </c>
    </row>
    <row r="234" spans="1:13" x14ac:dyDescent="0.2">
      <c r="A234" s="6" t="s">
        <v>282</v>
      </c>
      <c r="B234" s="14" t="s">
        <v>283</v>
      </c>
      <c r="C234" s="9" t="s">
        <v>7</v>
      </c>
      <c r="D234" s="14" t="s">
        <v>518</v>
      </c>
      <c r="E234" s="8">
        <v>0</v>
      </c>
      <c r="F234" s="8">
        <v>0</v>
      </c>
      <c r="G234" s="19">
        <v>5</v>
      </c>
      <c r="H234" s="22">
        <v>1.6666666666666667</v>
      </c>
      <c r="I234" s="8">
        <v>0</v>
      </c>
      <c r="J234" s="8">
        <v>0</v>
      </c>
      <c r="K234" s="8">
        <v>0</v>
      </c>
      <c r="L234" s="22">
        <v>0</v>
      </c>
      <c r="M234" s="40">
        <v>5.1857570246788484E-3</v>
      </c>
    </row>
    <row r="235" spans="1:13" x14ac:dyDescent="0.2">
      <c r="A235" s="6" t="s">
        <v>284</v>
      </c>
      <c r="B235" s="14" t="s">
        <v>285</v>
      </c>
      <c r="C235" s="9" t="s">
        <v>329</v>
      </c>
      <c r="D235" s="14" t="s">
        <v>518</v>
      </c>
      <c r="E235" s="8">
        <v>825</v>
      </c>
      <c r="F235" s="8">
        <v>775</v>
      </c>
      <c r="G235" s="19">
        <v>800</v>
      </c>
      <c r="H235" s="22">
        <v>800</v>
      </c>
      <c r="I235" s="8">
        <v>12</v>
      </c>
      <c r="J235" s="8">
        <v>12</v>
      </c>
      <c r="K235" s="8">
        <v>7</v>
      </c>
      <c r="L235" s="22">
        <v>10.333333333333334</v>
      </c>
      <c r="M235" s="40">
        <v>3.8459891204827987</v>
      </c>
    </row>
    <row r="236" spans="1:13" x14ac:dyDescent="0.2">
      <c r="A236" s="6" t="s">
        <v>523</v>
      </c>
      <c r="B236" s="14" t="s">
        <v>524</v>
      </c>
      <c r="C236" s="9" t="s">
        <v>34</v>
      </c>
      <c r="D236" s="14" t="s">
        <v>518</v>
      </c>
      <c r="E236" s="8">
        <v>0</v>
      </c>
      <c r="F236" s="8">
        <v>0</v>
      </c>
      <c r="G236" s="19">
        <v>0</v>
      </c>
      <c r="H236" s="22">
        <v>0</v>
      </c>
      <c r="I236" s="8">
        <v>0</v>
      </c>
      <c r="J236" s="8">
        <v>0</v>
      </c>
      <c r="K236" s="8">
        <v>0</v>
      </c>
      <c r="L236" s="22">
        <v>0</v>
      </c>
      <c r="M236" s="40">
        <v>0</v>
      </c>
    </row>
    <row r="237" spans="1:13" x14ac:dyDescent="0.2">
      <c r="A237" s="6" t="s">
        <v>525</v>
      </c>
      <c r="B237" s="14" t="s">
        <v>526</v>
      </c>
      <c r="C237" s="9" t="s">
        <v>34</v>
      </c>
      <c r="D237" s="14" t="s">
        <v>518</v>
      </c>
      <c r="E237" s="8">
        <v>0</v>
      </c>
      <c r="F237" s="8">
        <v>0</v>
      </c>
      <c r="G237" s="19">
        <v>0</v>
      </c>
      <c r="H237" s="22">
        <v>0</v>
      </c>
      <c r="I237" s="8">
        <v>0</v>
      </c>
      <c r="J237" s="8">
        <v>0</v>
      </c>
      <c r="K237" s="8">
        <v>0</v>
      </c>
      <c r="L237" s="22">
        <v>0</v>
      </c>
      <c r="M237" s="40">
        <v>0</v>
      </c>
    </row>
    <row r="238" spans="1:13" x14ac:dyDescent="0.2">
      <c r="A238" s="6" t="s">
        <v>527</v>
      </c>
      <c r="B238" s="14" t="s">
        <v>528</v>
      </c>
      <c r="C238" s="9" t="s">
        <v>34</v>
      </c>
      <c r="D238" s="14" t="s">
        <v>518</v>
      </c>
      <c r="E238" s="8">
        <v>0</v>
      </c>
      <c r="F238" s="8">
        <v>0</v>
      </c>
      <c r="G238" s="19">
        <v>0</v>
      </c>
      <c r="H238" s="22">
        <v>0</v>
      </c>
      <c r="I238" s="8">
        <v>0</v>
      </c>
      <c r="J238" s="8">
        <v>0</v>
      </c>
      <c r="K238" s="8">
        <v>0</v>
      </c>
      <c r="L238" s="22">
        <v>0</v>
      </c>
      <c r="M238" s="40">
        <v>0</v>
      </c>
    </row>
    <row r="239" spans="1:13" x14ac:dyDescent="0.2">
      <c r="A239" s="6" t="s">
        <v>529</v>
      </c>
      <c r="B239" s="14" t="s">
        <v>530</v>
      </c>
      <c r="C239" s="9" t="s">
        <v>34</v>
      </c>
      <c r="D239" s="14" t="s">
        <v>518</v>
      </c>
      <c r="E239" s="8">
        <v>0</v>
      </c>
      <c r="F239" s="8">
        <v>0</v>
      </c>
      <c r="G239" s="19">
        <v>0</v>
      </c>
      <c r="H239" s="22">
        <v>0</v>
      </c>
      <c r="I239" s="8">
        <v>0</v>
      </c>
      <c r="J239" s="8">
        <v>0</v>
      </c>
      <c r="K239" s="8">
        <v>0</v>
      </c>
      <c r="L239" s="22">
        <v>0</v>
      </c>
      <c r="M239" s="40">
        <v>0</v>
      </c>
    </row>
    <row r="240" spans="1:13" x14ac:dyDescent="0.2">
      <c r="A240" s="6" t="s">
        <v>531</v>
      </c>
      <c r="B240" s="14" t="s">
        <v>532</v>
      </c>
      <c r="C240" s="9" t="s">
        <v>34</v>
      </c>
      <c r="D240" s="14" t="s">
        <v>518</v>
      </c>
      <c r="E240" s="8">
        <v>0</v>
      </c>
      <c r="F240" s="8">
        <v>0</v>
      </c>
      <c r="G240" s="19">
        <v>0</v>
      </c>
      <c r="H240" s="22">
        <v>0</v>
      </c>
      <c r="I240" s="8">
        <v>0</v>
      </c>
      <c r="J240" s="8">
        <v>0</v>
      </c>
      <c r="K240" s="8">
        <v>0</v>
      </c>
      <c r="L240" s="22">
        <v>0</v>
      </c>
      <c r="M240" s="40">
        <v>0</v>
      </c>
    </row>
    <row r="241" spans="1:13" x14ac:dyDescent="0.2">
      <c r="A241" s="6" t="s">
        <v>286</v>
      </c>
      <c r="B241" s="14" t="s">
        <v>287</v>
      </c>
      <c r="C241" s="9" t="s">
        <v>7</v>
      </c>
      <c r="D241" s="14" t="s">
        <v>518</v>
      </c>
      <c r="E241" s="8">
        <v>0</v>
      </c>
      <c r="F241" s="8">
        <v>0</v>
      </c>
      <c r="G241" s="19">
        <v>0</v>
      </c>
      <c r="H241" s="22">
        <v>0</v>
      </c>
      <c r="I241" s="8">
        <v>0</v>
      </c>
      <c r="J241" s="8">
        <v>0</v>
      </c>
      <c r="K241" s="8">
        <v>0</v>
      </c>
      <c r="L241" s="22">
        <v>0</v>
      </c>
      <c r="M241" s="40">
        <v>0</v>
      </c>
    </row>
    <row r="242" spans="1:13" x14ac:dyDescent="0.2">
      <c r="A242" s="6" t="s">
        <v>288</v>
      </c>
      <c r="B242" s="14" t="s">
        <v>289</v>
      </c>
      <c r="C242" s="9" t="s">
        <v>7</v>
      </c>
      <c r="D242" s="14" t="s">
        <v>518</v>
      </c>
      <c r="E242" s="8">
        <v>0</v>
      </c>
      <c r="F242" s="8">
        <v>0</v>
      </c>
      <c r="G242" s="19">
        <v>0</v>
      </c>
      <c r="H242" s="22">
        <v>0</v>
      </c>
      <c r="I242" s="8">
        <v>0</v>
      </c>
      <c r="J242" s="8">
        <v>0</v>
      </c>
      <c r="K242" s="8">
        <v>0</v>
      </c>
      <c r="L242" s="22">
        <v>0</v>
      </c>
      <c r="M242" s="40">
        <v>0</v>
      </c>
    </row>
    <row r="243" spans="1:13" x14ac:dyDescent="0.2">
      <c r="A243" s="6" t="s">
        <v>290</v>
      </c>
      <c r="B243" s="14" t="s">
        <v>291</v>
      </c>
      <c r="C243" s="9" t="s">
        <v>7</v>
      </c>
      <c r="D243" s="14" t="s">
        <v>518</v>
      </c>
      <c r="E243" s="8">
        <v>10</v>
      </c>
      <c r="F243" s="8">
        <v>0</v>
      </c>
      <c r="G243" s="19">
        <v>5</v>
      </c>
      <c r="H243" s="22">
        <v>5</v>
      </c>
      <c r="I243" s="8">
        <v>0</v>
      </c>
      <c r="J243" s="8">
        <v>0</v>
      </c>
      <c r="K243" s="8">
        <v>0</v>
      </c>
      <c r="L243" s="22">
        <v>0</v>
      </c>
      <c r="M243" s="40">
        <v>1.5557271074036542E-2</v>
      </c>
    </row>
    <row r="244" spans="1:13" x14ac:dyDescent="0.2">
      <c r="A244" s="6" t="s">
        <v>292</v>
      </c>
      <c r="B244" s="14" t="s">
        <v>293</v>
      </c>
      <c r="C244" s="9" t="s">
        <v>73</v>
      </c>
      <c r="D244" s="14" t="s">
        <v>518</v>
      </c>
      <c r="E244" s="8">
        <v>20</v>
      </c>
      <c r="F244" s="8">
        <v>10</v>
      </c>
      <c r="G244" s="19">
        <v>0</v>
      </c>
      <c r="H244" s="22">
        <v>10</v>
      </c>
      <c r="I244" s="8">
        <v>0</v>
      </c>
      <c r="J244" s="8">
        <v>0</v>
      </c>
      <c r="K244" s="8">
        <v>0</v>
      </c>
      <c r="L244" s="22">
        <v>0</v>
      </c>
      <c r="M244" s="40">
        <v>3.1114542148073084E-2</v>
      </c>
    </row>
    <row r="245" spans="1:13" x14ac:dyDescent="0.2">
      <c r="A245" s="6" t="s">
        <v>533</v>
      </c>
      <c r="B245" s="14" t="s">
        <v>534</v>
      </c>
      <c r="C245" s="9" t="s">
        <v>34</v>
      </c>
      <c r="D245" s="14" t="s">
        <v>518</v>
      </c>
      <c r="E245" s="8">
        <v>0</v>
      </c>
      <c r="F245" s="8">
        <v>0</v>
      </c>
      <c r="G245" s="19">
        <v>0</v>
      </c>
      <c r="H245" s="22">
        <v>0</v>
      </c>
      <c r="I245" s="8">
        <v>0</v>
      </c>
      <c r="J245" s="8">
        <v>0</v>
      </c>
      <c r="K245" s="8">
        <v>0</v>
      </c>
      <c r="L245" s="22">
        <v>0</v>
      </c>
      <c r="M245" s="40">
        <v>0</v>
      </c>
    </row>
    <row r="246" spans="1:13" x14ac:dyDescent="0.2">
      <c r="A246" s="6" t="s">
        <v>535</v>
      </c>
      <c r="B246" s="14" t="s">
        <v>536</v>
      </c>
      <c r="C246" s="9" t="s">
        <v>34</v>
      </c>
      <c r="D246" s="14" t="s">
        <v>518</v>
      </c>
      <c r="E246" s="8">
        <v>0</v>
      </c>
      <c r="F246" s="8">
        <v>0</v>
      </c>
      <c r="G246" s="19">
        <v>0</v>
      </c>
      <c r="H246" s="22">
        <v>0</v>
      </c>
      <c r="I246" s="8">
        <v>0</v>
      </c>
      <c r="J246" s="8">
        <v>0</v>
      </c>
      <c r="K246" s="8">
        <v>0</v>
      </c>
      <c r="L246" s="22">
        <v>0</v>
      </c>
      <c r="M246" s="40">
        <v>0</v>
      </c>
    </row>
    <row r="247" spans="1:13" x14ac:dyDescent="0.2">
      <c r="A247" s="6" t="s">
        <v>537</v>
      </c>
      <c r="B247" s="14" t="s">
        <v>538</v>
      </c>
      <c r="C247" s="9" t="s">
        <v>34</v>
      </c>
      <c r="D247" s="14" t="s">
        <v>518</v>
      </c>
      <c r="E247" s="8">
        <v>0</v>
      </c>
      <c r="F247" s="8">
        <v>0</v>
      </c>
      <c r="G247" s="19">
        <v>0</v>
      </c>
      <c r="H247" s="22">
        <v>0</v>
      </c>
      <c r="I247" s="8">
        <v>0</v>
      </c>
      <c r="J247" s="8">
        <v>0</v>
      </c>
      <c r="K247" s="8">
        <v>0</v>
      </c>
      <c r="L247" s="22">
        <v>0</v>
      </c>
      <c r="M247" s="40">
        <v>0</v>
      </c>
    </row>
    <row r="248" spans="1:13" x14ac:dyDescent="0.2">
      <c r="A248" s="6" t="s">
        <v>294</v>
      </c>
      <c r="B248" s="14" t="s">
        <v>295</v>
      </c>
      <c r="C248" s="9" t="s">
        <v>7</v>
      </c>
      <c r="D248" s="14" t="s">
        <v>518</v>
      </c>
      <c r="E248" s="8">
        <v>0</v>
      </c>
      <c r="F248" s="8">
        <v>0</v>
      </c>
      <c r="G248" s="19">
        <v>0</v>
      </c>
      <c r="H248" s="22">
        <v>0</v>
      </c>
      <c r="I248" s="8">
        <v>0</v>
      </c>
      <c r="J248" s="8">
        <v>0</v>
      </c>
      <c r="K248" s="8">
        <v>0</v>
      </c>
      <c r="L248" s="22">
        <v>0</v>
      </c>
      <c r="M248" s="40">
        <v>0</v>
      </c>
    </row>
    <row r="249" spans="1:13" x14ac:dyDescent="0.2">
      <c r="A249" s="6" t="s">
        <v>296</v>
      </c>
      <c r="B249" s="14" t="s">
        <v>297</v>
      </c>
      <c r="C249" s="9" t="s">
        <v>329</v>
      </c>
      <c r="D249" s="14" t="s">
        <v>298</v>
      </c>
      <c r="E249" s="8">
        <v>65</v>
      </c>
      <c r="F249" s="8">
        <v>85</v>
      </c>
      <c r="G249" s="19">
        <v>50</v>
      </c>
      <c r="H249" s="22">
        <v>66.666666666666671</v>
      </c>
      <c r="I249" s="8">
        <v>0</v>
      </c>
      <c r="J249" s="8">
        <v>0</v>
      </c>
      <c r="K249" s="8">
        <v>0</v>
      </c>
      <c r="L249" s="22">
        <v>0</v>
      </c>
      <c r="M249" s="40">
        <v>0.20743028098715391</v>
      </c>
    </row>
    <row r="250" spans="1:13" x14ac:dyDescent="0.2">
      <c r="A250" s="6" t="s">
        <v>299</v>
      </c>
      <c r="B250" s="14" t="s">
        <v>300</v>
      </c>
      <c r="C250" s="9" t="s">
        <v>7</v>
      </c>
      <c r="D250" s="14" t="s">
        <v>301</v>
      </c>
      <c r="E250" s="8">
        <v>0</v>
      </c>
      <c r="F250" s="8">
        <v>0</v>
      </c>
      <c r="G250" s="19">
        <v>0</v>
      </c>
      <c r="H250" s="22">
        <v>0</v>
      </c>
      <c r="I250" s="8">
        <v>0</v>
      </c>
      <c r="J250" s="8">
        <v>0</v>
      </c>
      <c r="K250" s="8">
        <v>0</v>
      </c>
      <c r="L250" s="22">
        <v>0</v>
      </c>
      <c r="M250" s="40">
        <v>0</v>
      </c>
    </row>
    <row r="251" spans="1:13" x14ac:dyDescent="0.2">
      <c r="A251" s="6" t="s">
        <v>302</v>
      </c>
      <c r="B251" s="14" t="s">
        <v>303</v>
      </c>
      <c r="C251" s="9" t="s">
        <v>7</v>
      </c>
      <c r="D251" s="14" t="s">
        <v>301</v>
      </c>
      <c r="E251" s="8">
        <v>0</v>
      </c>
      <c r="F251" s="8">
        <v>0</v>
      </c>
      <c r="G251" s="19">
        <v>0</v>
      </c>
      <c r="H251" s="22">
        <v>0</v>
      </c>
      <c r="I251" s="8">
        <v>0</v>
      </c>
      <c r="J251" s="8">
        <v>0</v>
      </c>
      <c r="K251" s="8">
        <v>0</v>
      </c>
      <c r="L251" s="22">
        <v>0</v>
      </c>
      <c r="M251" s="40">
        <v>0</v>
      </c>
    </row>
    <row r="252" spans="1:13" x14ac:dyDescent="0.2">
      <c r="A252" s="6" t="s">
        <v>304</v>
      </c>
      <c r="B252" s="14" t="s">
        <v>305</v>
      </c>
      <c r="C252" s="9" t="s">
        <v>329</v>
      </c>
      <c r="D252" s="14" t="s">
        <v>306</v>
      </c>
      <c r="E252" s="8">
        <v>70</v>
      </c>
      <c r="F252" s="8">
        <v>75</v>
      </c>
      <c r="G252" s="19">
        <v>70</v>
      </c>
      <c r="H252" s="22">
        <v>71.666666666666671</v>
      </c>
      <c r="I252" s="8">
        <v>0</v>
      </c>
      <c r="J252" s="8">
        <v>0</v>
      </c>
      <c r="K252" s="8">
        <v>0</v>
      </c>
      <c r="L252" s="22">
        <v>0</v>
      </c>
      <c r="M252" s="40">
        <v>0.22298755206119045</v>
      </c>
    </row>
    <row r="253" spans="1:13" x14ac:dyDescent="0.2">
      <c r="A253" s="11" t="s">
        <v>307</v>
      </c>
      <c r="B253" s="16" t="s">
        <v>308</v>
      </c>
      <c r="C253" s="12" t="s">
        <v>329</v>
      </c>
      <c r="D253" s="16" t="s">
        <v>309</v>
      </c>
      <c r="E253" s="21">
        <v>20</v>
      </c>
      <c r="F253" s="21">
        <v>80</v>
      </c>
      <c r="G253" s="20">
        <v>55</v>
      </c>
      <c r="H253" s="24">
        <v>51.666666666666664</v>
      </c>
      <c r="I253" s="21">
        <v>1</v>
      </c>
      <c r="J253" s="13">
        <v>0</v>
      </c>
      <c r="K253" s="13">
        <v>0</v>
      </c>
      <c r="L253" s="24">
        <v>0.33333333333333331</v>
      </c>
      <c r="M253" s="41">
        <v>0.20452704030172011</v>
      </c>
    </row>
    <row r="254" spans="1:13" x14ac:dyDescent="0.2">
      <c r="A254" s="52"/>
      <c r="B254" s="52"/>
      <c r="C254" s="52"/>
      <c r="D254" s="52"/>
      <c r="E254" s="53">
        <f t="shared" ref="E254:M254" si="0">SUM(E2:E253)</f>
        <v>21632</v>
      </c>
      <c r="F254" s="53">
        <f t="shared" si="0"/>
        <v>22230</v>
      </c>
      <c r="G254" s="53">
        <f t="shared" si="0"/>
        <v>23195</v>
      </c>
      <c r="H254" s="53">
        <f t="shared" si="0"/>
        <v>22352.333333333347</v>
      </c>
      <c r="I254" s="53">
        <f t="shared" si="0"/>
        <v>238</v>
      </c>
      <c r="J254" s="53">
        <f t="shared" si="0"/>
        <v>230</v>
      </c>
      <c r="K254" s="53">
        <f t="shared" si="0"/>
        <v>213</v>
      </c>
      <c r="L254" s="53">
        <f t="shared" si="0"/>
        <v>227.00000000000006</v>
      </c>
      <c r="M254" s="58">
        <f t="shared" si="0"/>
        <v>100.0000000000001</v>
      </c>
    </row>
  </sheetData>
  <autoFilter ref="A1:M25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"/>
  <sheetViews>
    <sheetView workbookViewId="0">
      <selection activeCell="A251" sqref="A251:XFD251"/>
    </sheetView>
  </sheetViews>
  <sheetFormatPr baseColWidth="10" defaultRowHeight="12.75" x14ac:dyDescent="0.2"/>
  <cols>
    <col min="2" max="2" width="71.42578125" bestFit="1" customWidth="1"/>
    <col min="3" max="3" width="9.42578125" bestFit="1" customWidth="1"/>
    <col min="4" max="4" width="24.28515625" bestFit="1" customWidth="1"/>
    <col min="9" max="9" width="13.140625" bestFit="1" customWidth="1"/>
    <col min="10" max="10" width="12.5703125" customWidth="1"/>
    <col min="13" max="13" width="23.7109375" customWidth="1"/>
  </cols>
  <sheetData>
    <row r="1" spans="1:13" ht="51" x14ac:dyDescent="0.2">
      <c r="A1" s="4" t="s">
        <v>319</v>
      </c>
      <c r="B1" s="2" t="s">
        <v>0</v>
      </c>
      <c r="C1" s="3" t="s">
        <v>1</v>
      </c>
      <c r="D1" s="2" t="s">
        <v>2</v>
      </c>
      <c r="E1" s="2" t="s">
        <v>544</v>
      </c>
      <c r="F1" s="4" t="s">
        <v>539</v>
      </c>
      <c r="G1" s="2" t="s">
        <v>550</v>
      </c>
      <c r="H1" s="3" t="s">
        <v>540</v>
      </c>
      <c r="I1" s="51" t="s">
        <v>541</v>
      </c>
      <c r="J1" s="2" t="s">
        <v>555</v>
      </c>
      <c r="K1" s="2" t="s">
        <v>542</v>
      </c>
      <c r="L1" s="51" t="s">
        <v>545</v>
      </c>
      <c r="M1" s="62" t="s">
        <v>553</v>
      </c>
    </row>
    <row r="2" spans="1:13" x14ac:dyDescent="0.2">
      <c r="A2" s="6" t="s">
        <v>146</v>
      </c>
      <c r="B2" s="14" t="s">
        <v>147</v>
      </c>
      <c r="C2" s="9" t="s">
        <v>329</v>
      </c>
      <c r="D2" s="14" t="s">
        <v>413</v>
      </c>
      <c r="E2" s="25">
        <f>VLOOKUP(A2,'Scores-DRCI'!A$1:M$254,13,FALSE)</f>
        <v>18.743564672160364</v>
      </c>
      <c r="F2" s="42">
        <f t="shared" ref="F2:F65" si="0">+E2*$F$249/$E$249</f>
        <v>12815663.992357736</v>
      </c>
      <c r="G2" s="39">
        <v>18.743564672160367</v>
      </c>
      <c r="H2" s="43">
        <f t="shared" ref="H2:H65" si="1">+G2*$H$249/$G$249</f>
        <v>13513205.116890579</v>
      </c>
      <c r="I2" s="48">
        <f>+H2</f>
        <v>13513205.116890579</v>
      </c>
      <c r="J2" s="45">
        <f>+I2*1000000/57520423</f>
        <v>234928.82027120315</v>
      </c>
      <c r="K2" s="42">
        <f>+I2-J2</f>
        <v>13278276.296619376</v>
      </c>
      <c r="L2" s="48">
        <f>+K2*1.07</f>
        <v>14207755.637382733</v>
      </c>
      <c r="M2" s="61" t="s">
        <v>554</v>
      </c>
    </row>
    <row r="3" spans="1:13" x14ac:dyDescent="0.2">
      <c r="A3" s="6" t="s">
        <v>76</v>
      </c>
      <c r="B3" s="14" t="s">
        <v>77</v>
      </c>
      <c r="C3" s="9" t="s">
        <v>329</v>
      </c>
      <c r="D3" s="14" t="s">
        <v>322</v>
      </c>
      <c r="E3" s="25">
        <f>VLOOKUP(A3,'Scores-DRCI'!A$1:M$254,13,FALSE)</f>
        <v>6.002242556311991</v>
      </c>
      <c r="F3" s="44">
        <f t="shared" si="0"/>
        <v>4103953.818164451</v>
      </c>
      <c r="G3" s="40">
        <v>6.002242556311991</v>
      </c>
      <c r="H3" s="45">
        <f t="shared" si="1"/>
        <v>4327327.0716346065</v>
      </c>
      <c r="I3" s="49">
        <f t="shared" ref="I3:I43" si="2">+H3</f>
        <v>4327327.0716346065</v>
      </c>
      <c r="J3" s="45">
        <f t="shared" ref="J3:J7" si="3">+I3*1000000/57520423</f>
        <v>75231.141322354437</v>
      </c>
      <c r="K3" s="44">
        <f t="shared" ref="K3:K66" si="4">+I3-J3</f>
        <v>4252095.9303122517</v>
      </c>
      <c r="L3" s="49">
        <f t="shared" ref="L3:L50" si="5">+K3</f>
        <v>4252095.9303122517</v>
      </c>
    </row>
    <row r="4" spans="1:13" s="38" customFormat="1" x14ac:dyDescent="0.2">
      <c r="A4" s="29" t="s">
        <v>260</v>
      </c>
      <c r="B4" s="30" t="s">
        <v>548</v>
      </c>
      <c r="C4" s="31" t="s">
        <v>329</v>
      </c>
      <c r="D4" s="30" t="s">
        <v>509</v>
      </c>
      <c r="E4" s="35">
        <f>VLOOKUP(A4,'Scores-DRCI'!A$1:M$254,13,FALSE)</f>
        <v>4.2673247968671282</v>
      </c>
      <c r="F4" s="54">
        <f t="shared" si="0"/>
        <v>2917726.7878043391</v>
      </c>
      <c r="G4" s="55">
        <v>4.2673247968671282</v>
      </c>
      <c r="H4" s="56">
        <f t="shared" si="1"/>
        <v>3076535.1356088915</v>
      </c>
      <c r="I4" s="57">
        <f t="shared" si="2"/>
        <v>3076535.1356088915</v>
      </c>
      <c r="J4" s="56">
        <f t="shared" si="3"/>
        <v>53485.961596786095</v>
      </c>
      <c r="K4" s="54">
        <f t="shared" si="4"/>
        <v>3023049.1740121054</v>
      </c>
      <c r="L4" s="57">
        <f t="shared" si="5"/>
        <v>3023049.1740121054</v>
      </c>
    </row>
    <row r="5" spans="1:13" x14ac:dyDescent="0.2">
      <c r="A5" s="6" t="s">
        <v>207</v>
      </c>
      <c r="B5" s="14" t="s">
        <v>208</v>
      </c>
      <c r="C5" s="9" t="s">
        <v>329</v>
      </c>
      <c r="D5" s="14" t="s">
        <v>468</v>
      </c>
      <c r="E5" s="25">
        <f>VLOOKUP(A5,'Scores-DRCI'!A$1:M$254,13,FALSE)</f>
        <v>4.1614796123868496</v>
      </c>
      <c r="F5" s="44">
        <f t="shared" si="0"/>
        <v>2845356.5453646434</v>
      </c>
      <c r="G5" s="40">
        <v>4.1614796123868505</v>
      </c>
      <c r="H5" s="45">
        <f t="shared" si="1"/>
        <v>3000225.8682131581</v>
      </c>
      <c r="I5" s="49">
        <f t="shared" si="2"/>
        <v>3000225.8682131581</v>
      </c>
      <c r="J5" s="45">
        <f t="shared" si="3"/>
        <v>52159.315104709123</v>
      </c>
      <c r="K5" s="44">
        <f t="shared" si="4"/>
        <v>2948066.5531084491</v>
      </c>
      <c r="L5" s="49">
        <f t="shared" si="5"/>
        <v>2948066.5531084491</v>
      </c>
    </row>
    <row r="6" spans="1:13" x14ac:dyDescent="0.2">
      <c r="A6" s="6" t="s">
        <v>217</v>
      </c>
      <c r="B6" s="14" t="s">
        <v>218</v>
      </c>
      <c r="C6" s="9" t="s">
        <v>329</v>
      </c>
      <c r="D6" s="14" t="s">
        <v>396</v>
      </c>
      <c r="E6" s="25">
        <f>VLOOKUP(A6,'Scores-DRCI'!A$1:M$254,13,FALSE)</f>
        <v>4.0731213619218005</v>
      </c>
      <c r="F6" s="44">
        <f t="shared" si="0"/>
        <v>2784942.7623559847</v>
      </c>
      <c r="G6" s="40">
        <v>4.0731213619218005</v>
      </c>
      <c r="H6" s="45">
        <f t="shared" si="1"/>
        <v>2936523.8359056506</v>
      </c>
      <c r="I6" s="49">
        <f t="shared" si="2"/>
        <v>2936523.8359056506</v>
      </c>
      <c r="J6" s="45">
        <f t="shared" si="3"/>
        <v>51051.847026675212</v>
      </c>
      <c r="K6" s="44">
        <f t="shared" si="4"/>
        <v>2885471.9888789756</v>
      </c>
      <c r="L6" s="49">
        <f t="shared" si="5"/>
        <v>2885471.9888789756</v>
      </c>
    </row>
    <row r="7" spans="1:13" x14ac:dyDescent="0.2">
      <c r="A7" s="6" t="s">
        <v>284</v>
      </c>
      <c r="B7" s="14" t="s">
        <v>285</v>
      </c>
      <c r="C7" s="9" t="s">
        <v>329</v>
      </c>
      <c r="D7" s="14" t="s">
        <v>518</v>
      </c>
      <c r="E7" s="25">
        <f>VLOOKUP(A7,'Scores-DRCI'!A$1:M$254,13,FALSE)</f>
        <v>3.8459891204827987</v>
      </c>
      <c r="F7" s="44">
        <f t="shared" si="0"/>
        <v>2629644.101774266</v>
      </c>
      <c r="G7" s="40">
        <v>3.8459891204827987</v>
      </c>
      <c r="H7" s="45">
        <f t="shared" si="1"/>
        <v>2772772.4566505016</v>
      </c>
      <c r="I7" s="49">
        <f t="shared" si="2"/>
        <v>2772772.4566505016</v>
      </c>
      <c r="J7" s="45">
        <f t="shared" si="3"/>
        <v>48205.008100349012</v>
      </c>
      <c r="K7" s="44">
        <f t="shared" si="4"/>
        <v>2724567.4485501526</v>
      </c>
      <c r="L7" s="49">
        <f t="shared" si="5"/>
        <v>2724567.4485501526</v>
      </c>
    </row>
    <row r="8" spans="1:13" s="36" customFormat="1" x14ac:dyDescent="0.2">
      <c r="A8" s="29" t="s">
        <v>134</v>
      </c>
      <c r="B8" s="30" t="s">
        <v>549</v>
      </c>
      <c r="C8" s="31" t="s">
        <v>136</v>
      </c>
      <c r="D8" s="30" t="s">
        <v>413</v>
      </c>
      <c r="E8" s="35">
        <f>VLOOKUP(A8,'Scores-DRCI'!A$1:M$254,13,FALSE)</f>
        <v>3.0025489441522288</v>
      </c>
      <c r="F8" s="54">
        <f t="shared" si="0"/>
        <v>2052953.0567905756</v>
      </c>
      <c r="G8" s="55">
        <v>3.0025489441522302</v>
      </c>
      <c r="H8" s="56">
        <f t="shared" si="1"/>
        <v>2164692.8140673572</v>
      </c>
      <c r="I8" s="57">
        <f t="shared" si="2"/>
        <v>2164692.8140673572</v>
      </c>
      <c r="J8" s="56">
        <v>0</v>
      </c>
      <c r="K8" s="54">
        <f t="shared" si="4"/>
        <v>2164692.8140673572</v>
      </c>
      <c r="L8" s="57">
        <f>+K8*1.07</f>
        <v>2316221.3110520723</v>
      </c>
    </row>
    <row r="9" spans="1:13" x14ac:dyDescent="0.2">
      <c r="A9" s="6" t="s">
        <v>61</v>
      </c>
      <c r="B9" s="14" t="s">
        <v>62</v>
      </c>
      <c r="C9" s="9" t="s">
        <v>329</v>
      </c>
      <c r="D9" s="14" t="s">
        <v>322</v>
      </c>
      <c r="E9" s="25">
        <f>VLOOKUP(A9,'Scores-DRCI'!A$1:M$254,13,FALSE)</f>
        <v>2.9278901648594728</v>
      </c>
      <c r="F9" s="44">
        <f t="shared" si="0"/>
        <v>2001906.1056779793</v>
      </c>
      <c r="G9" s="40">
        <v>2.9278901648594737</v>
      </c>
      <c r="H9" s="45">
        <f t="shared" si="1"/>
        <v>2110867.4390116632</v>
      </c>
      <c r="I9" s="49">
        <f t="shared" si="2"/>
        <v>2110867.4390116632</v>
      </c>
      <c r="J9" s="45">
        <f>+I9*1000000/57520423</f>
        <v>36697.70368364056</v>
      </c>
      <c r="K9" s="44">
        <f t="shared" si="4"/>
        <v>2074169.7353280226</v>
      </c>
      <c r="L9" s="49">
        <f t="shared" si="5"/>
        <v>2074169.7353280226</v>
      </c>
    </row>
    <row r="10" spans="1:13" x14ac:dyDescent="0.2">
      <c r="A10" s="6" t="s">
        <v>179</v>
      </c>
      <c r="B10" s="14" t="s">
        <v>180</v>
      </c>
      <c r="C10" s="9" t="s">
        <v>10</v>
      </c>
      <c r="D10" s="14" t="s">
        <v>413</v>
      </c>
      <c r="E10" s="25">
        <f>VLOOKUP(A10,'Scores-DRCI'!A$1:M$254,13,FALSE)</f>
        <v>2.8579924261538929</v>
      </c>
      <c r="F10" s="44">
        <f t="shared" si="0"/>
        <v>1954114.4529830769</v>
      </c>
      <c r="G10" s="40">
        <v>2.8579924261538934</v>
      </c>
      <c r="H10" s="45">
        <f t="shared" si="1"/>
        <v>2060474.544337885</v>
      </c>
      <c r="I10" s="49">
        <f t="shared" si="2"/>
        <v>2060474.544337885</v>
      </c>
      <c r="J10" s="45">
        <v>0</v>
      </c>
      <c r="K10" s="44">
        <f t="shared" si="4"/>
        <v>2060474.544337885</v>
      </c>
      <c r="L10" s="49">
        <f>+K10*1.07</f>
        <v>2204707.7624415369</v>
      </c>
    </row>
    <row r="11" spans="1:13" x14ac:dyDescent="0.2">
      <c r="A11" s="6" t="s">
        <v>69</v>
      </c>
      <c r="B11" s="14" t="s">
        <v>70</v>
      </c>
      <c r="C11" s="9" t="s">
        <v>329</v>
      </c>
      <c r="D11" s="14" t="s">
        <v>322</v>
      </c>
      <c r="E11" s="25">
        <f>VLOOKUP(A11,'Scores-DRCI'!A$1:M$254,13,FALSE)</f>
        <v>2.8214721647259715</v>
      </c>
      <c r="F11" s="44">
        <f t="shared" si="0"/>
        <v>1929144.2081251994</v>
      </c>
      <c r="G11" s="40">
        <v>2.821472164725972</v>
      </c>
      <c r="H11" s="45">
        <f t="shared" si="1"/>
        <v>2034145.1991877081</v>
      </c>
      <c r="I11" s="49">
        <f t="shared" si="2"/>
        <v>2034145.1991877081</v>
      </c>
      <c r="J11" s="45">
        <f t="shared" ref="J11:J26" si="6">+I11*1000000/57520423</f>
        <v>35363.877612438766</v>
      </c>
      <c r="K11" s="44">
        <f t="shared" si="4"/>
        <v>1998781.3215752693</v>
      </c>
      <c r="L11" s="49">
        <f t="shared" si="5"/>
        <v>1998781.3215752693</v>
      </c>
    </row>
    <row r="12" spans="1:13" x14ac:dyDescent="0.2">
      <c r="A12" s="6" t="s">
        <v>39</v>
      </c>
      <c r="B12" s="14" t="s">
        <v>40</v>
      </c>
      <c r="C12" s="9" t="s">
        <v>329</v>
      </c>
      <c r="D12" s="14" t="s">
        <v>439</v>
      </c>
      <c r="E12" s="25">
        <f>VLOOKUP(A12,'Scores-DRCI'!A$1:M$254,13,FALSE)</f>
        <v>2.6972339583888489</v>
      </c>
      <c r="F12" s="44">
        <f t="shared" si="0"/>
        <v>1844197.9806984258</v>
      </c>
      <c r="G12" s="40">
        <v>2.6972339583888489</v>
      </c>
      <c r="H12" s="45">
        <f t="shared" si="1"/>
        <v>1944575.451119364</v>
      </c>
      <c r="I12" s="49">
        <f t="shared" si="2"/>
        <v>1944575.451119364</v>
      </c>
      <c r="J12" s="45">
        <f t="shared" si="6"/>
        <v>33806.695947270135</v>
      </c>
      <c r="K12" s="44">
        <f t="shared" si="4"/>
        <v>1910768.7551720939</v>
      </c>
      <c r="L12" s="49">
        <f t="shared" si="5"/>
        <v>1910768.7551720939</v>
      </c>
    </row>
    <row r="13" spans="1:13" x14ac:dyDescent="0.2">
      <c r="A13" s="6" t="s">
        <v>199</v>
      </c>
      <c r="B13" s="14" t="s">
        <v>200</v>
      </c>
      <c r="C13" s="9" t="s">
        <v>329</v>
      </c>
      <c r="D13" s="14" t="s">
        <v>468</v>
      </c>
      <c r="E13" s="25">
        <f>VLOOKUP(A13,'Scores-DRCI'!A$1:M$254,13,FALSE)</f>
        <v>2.647859285526815</v>
      </c>
      <c r="F13" s="44">
        <f t="shared" si="0"/>
        <v>1810438.7023434259</v>
      </c>
      <c r="G13" s="40">
        <v>2.6478592855268159</v>
      </c>
      <c r="H13" s="45">
        <f t="shared" si="1"/>
        <v>1908978.6959858532</v>
      </c>
      <c r="I13" s="49">
        <f t="shared" si="2"/>
        <v>1908978.6959858532</v>
      </c>
      <c r="J13" s="45">
        <f t="shared" si="6"/>
        <v>33187.841751195978</v>
      </c>
      <c r="K13" s="44">
        <f t="shared" si="4"/>
        <v>1875790.8542346573</v>
      </c>
      <c r="L13" s="49">
        <f t="shared" si="5"/>
        <v>1875790.8542346573</v>
      </c>
    </row>
    <row r="14" spans="1:13" x14ac:dyDescent="0.2">
      <c r="A14" s="6" t="s">
        <v>117</v>
      </c>
      <c r="B14" s="14" t="s">
        <v>118</v>
      </c>
      <c r="C14" s="9" t="s">
        <v>329</v>
      </c>
      <c r="D14" s="14" t="s">
        <v>106</v>
      </c>
      <c r="E14" s="25">
        <f>VLOOKUP(A14,'Scores-DRCI'!A$1:M$254,13,FALSE)</f>
        <v>2.0936040082323673</v>
      </c>
      <c r="F14" s="44">
        <f t="shared" si="0"/>
        <v>1431474.0003757714</v>
      </c>
      <c r="G14" s="40">
        <v>2.0936040082323673</v>
      </c>
      <c r="H14" s="45">
        <f t="shared" si="1"/>
        <v>1509387.402643268</v>
      </c>
      <c r="I14" s="49">
        <f t="shared" si="2"/>
        <v>1509387.402643268</v>
      </c>
      <c r="J14" s="45">
        <f t="shared" si="6"/>
        <v>26240.895388465207</v>
      </c>
      <c r="K14" s="44">
        <f t="shared" si="4"/>
        <v>1483146.5072548029</v>
      </c>
      <c r="L14" s="49">
        <f t="shared" si="5"/>
        <v>1483146.5072548029</v>
      </c>
    </row>
    <row r="15" spans="1:13" x14ac:dyDescent="0.2">
      <c r="A15" s="6" t="s">
        <v>20</v>
      </c>
      <c r="B15" s="14" t="s">
        <v>21</v>
      </c>
      <c r="C15" s="9" t="s">
        <v>329</v>
      </c>
      <c r="D15" s="14" t="s">
        <v>374</v>
      </c>
      <c r="E15" s="25">
        <f>VLOOKUP(A15,'Scores-DRCI'!A$1:M$254,13,FALSE)</f>
        <v>2.0319956482824097</v>
      </c>
      <c r="F15" s="44">
        <f t="shared" si="0"/>
        <v>1389350.1005707574</v>
      </c>
      <c r="G15" s="40">
        <v>2.0319956482824097</v>
      </c>
      <c r="H15" s="45">
        <f t="shared" si="1"/>
        <v>1464970.749809053</v>
      </c>
      <c r="I15" s="49">
        <f t="shared" si="2"/>
        <v>1464970.749809053</v>
      </c>
      <c r="J15" s="45">
        <f t="shared" si="6"/>
        <v>25468.706129109185</v>
      </c>
      <c r="K15" s="44">
        <f t="shared" si="4"/>
        <v>1439502.0436799438</v>
      </c>
      <c r="L15" s="49">
        <f t="shared" si="5"/>
        <v>1439502.0436799438</v>
      </c>
    </row>
    <row r="16" spans="1:13" x14ac:dyDescent="0.2">
      <c r="A16" s="6" t="s">
        <v>90</v>
      </c>
      <c r="B16" s="14" t="s">
        <v>91</v>
      </c>
      <c r="C16" s="9" t="s">
        <v>329</v>
      </c>
      <c r="D16" s="14" t="s">
        <v>345</v>
      </c>
      <c r="E16" s="25">
        <f>VLOOKUP(A16,'Scores-DRCI'!A$1:M$254,13,FALSE)</f>
        <v>1.9444585032090582</v>
      </c>
      <c r="F16" s="44">
        <f t="shared" si="0"/>
        <v>1329497.7374940254</v>
      </c>
      <c r="G16" s="40">
        <v>1.9444585032090582</v>
      </c>
      <c r="H16" s="45">
        <f t="shared" si="1"/>
        <v>1401860.6948428187</v>
      </c>
      <c r="I16" s="49">
        <f t="shared" si="2"/>
        <v>1401860.6948428187</v>
      </c>
      <c r="J16" s="45">
        <f t="shared" si="6"/>
        <v>24371.529653786074</v>
      </c>
      <c r="K16" s="44">
        <f t="shared" si="4"/>
        <v>1377489.1651890327</v>
      </c>
      <c r="L16" s="49">
        <f t="shared" si="5"/>
        <v>1377489.1651890327</v>
      </c>
    </row>
    <row r="17" spans="1:12" x14ac:dyDescent="0.2">
      <c r="A17" s="6" t="s">
        <v>94</v>
      </c>
      <c r="B17" s="14" t="s">
        <v>95</v>
      </c>
      <c r="C17" s="9" t="s">
        <v>329</v>
      </c>
      <c r="D17" s="14" t="s">
        <v>345</v>
      </c>
      <c r="E17" s="25">
        <f>VLOOKUP(A17,'Scores-DRCI'!A$1:M$254,13,FALSE)</f>
        <v>1.8770436618882329</v>
      </c>
      <c r="F17" s="44">
        <f t="shared" si="0"/>
        <v>1283403.7329875587</v>
      </c>
      <c r="G17" s="40">
        <v>1.8770436618882334</v>
      </c>
      <c r="H17" s="45">
        <f t="shared" si="1"/>
        <v>1353257.8492995682</v>
      </c>
      <c r="I17" s="49">
        <f t="shared" si="2"/>
        <v>1353257.8492995682</v>
      </c>
      <c r="J17" s="45">
        <f t="shared" si="6"/>
        <v>23526.562892271639</v>
      </c>
      <c r="K17" s="44">
        <f t="shared" si="4"/>
        <v>1329731.2864072965</v>
      </c>
      <c r="L17" s="49">
        <f t="shared" si="5"/>
        <v>1329731.2864072965</v>
      </c>
    </row>
    <row r="18" spans="1:12" x14ac:dyDescent="0.2">
      <c r="A18" s="6" t="s">
        <v>195</v>
      </c>
      <c r="B18" s="14" t="s">
        <v>196</v>
      </c>
      <c r="C18" s="9" t="s">
        <v>329</v>
      </c>
      <c r="D18" s="14" t="s">
        <v>468</v>
      </c>
      <c r="E18" s="25">
        <f>VLOOKUP(A18,'Scores-DRCI'!A$1:M$254,13,FALSE)</f>
        <v>1.8073463042281628</v>
      </c>
      <c r="F18" s="44">
        <f t="shared" si="0"/>
        <v>1235749.0881774749</v>
      </c>
      <c r="G18" s="40">
        <v>1.8073463042281632</v>
      </c>
      <c r="H18" s="45">
        <f t="shared" si="1"/>
        <v>1303009.4196844315</v>
      </c>
      <c r="I18" s="49">
        <f t="shared" si="2"/>
        <v>1303009.4196844315</v>
      </c>
      <c r="J18" s="45">
        <f t="shared" si="6"/>
        <v>22652.987438642991</v>
      </c>
      <c r="K18" s="44">
        <f t="shared" si="4"/>
        <v>1280356.4322457886</v>
      </c>
      <c r="L18" s="49">
        <f t="shared" si="5"/>
        <v>1280356.4322457886</v>
      </c>
    </row>
    <row r="19" spans="1:12" x14ac:dyDescent="0.2">
      <c r="A19" s="6" t="s">
        <v>65</v>
      </c>
      <c r="B19" s="14" t="s">
        <v>66</v>
      </c>
      <c r="C19" s="9" t="s">
        <v>329</v>
      </c>
      <c r="D19" s="14" t="s">
        <v>322</v>
      </c>
      <c r="E19" s="25">
        <f>VLOOKUP(A19,'Scores-DRCI'!A$1:M$254,13,FALSE)</f>
        <v>1.7704252807092222</v>
      </c>
      <c r="F19" s="44">
        <f t="shared" si="0"/>
        <v>1210504.8275499609</v>
      </c>
      <c r="G19" s="40">
        <v>1.7704252807092222</v>
      </c>
      <c r="H19" s="45">
        <f t="shared" si="1"/>
        <v>1276391.1444169723</v>
      </c>
      <c r="I19" s="49">
        <f t="shared" si="2"/>
        <v>1276391.1444169723</v>
      </c>
      <c r="J19" s="45">
        <f t="shared" si="6"/>
        <v>22190.225277324062</v>
      </c>
      <c r="K19" s="44">
        <f t="shared" si="4"/>
        <v>1254200.9191396483</v>
      </c>
      <c r="L19" s="49">
        <f t="shared" si="5"/>
        <v>1254200.9191396483</v>
      </c>
    </row>
    <row r="20" spans="1:12" x14ac:dyDescent="0.2">
      <c r="A20" s="6" t="s">
        <v>49</v>
      </c>
      <c r="B20" s="14" t="s">
        <v>50</v>
      </c>
      <c r="C20" s="9" t="s">
        <v>329</v>
      </c>
      <c r="D20" s="14" t="s">
        <v>439</v>
      </c>
      <c r="E20" s="25">
        <f>VLOOKUP(A20,'Scores-DRCI'!A$1:M$254,13,FALSE)</f>
        <v>1.744496495585828</v>
      </c>
      <c r="F20" s="44">
        <f t="shared" si="0"/>
        <v>1192776.3642782429</v>
      </c>
      <c r="G20" s="40">
        <v>1.7444964955858282</v>
      </c>
      <c r="H20" s="45">
        <f t="shared" si="1"/>
        <v>1257697.7422849529</v>
      </c>
      <c r="I20" s="49">
        <f t="shared" si="2"/>
        <v>1257697.7422849529</v>
      </c>
      <c r="J20" s="45">
        <f t="shared" si="6"/>
        <v>21865.238061356969</v>
      </c>
      <c r="K20" s="44">
        <f t="shared" si="4"/>
        <v>1235832.5042235958</v>
      </c>
      <c r="L20" s="49">
        <f t="shared" si="5"/>
        <v>1235832.5042235958</v>
      </c>
    </row>
    <row r="21" spans="1:12" x14ac:dyDescent="0.2">
      <c r="A21" s="6" t="s">
        <v>254</v>
      </c>
      <c r="B21" s="14" t="s">
        <v>255</v>
      </c>
      <c r="C21" s="9" t="s">
        <v>329</v>
      </c>
      <c r="D21" s="14" t="s">
        <v>245</v>
      </c>
      <c r="E21" s="25">
        <f>VLOOKUP(A21,'Scores-DRCI'!A$1:M$254,13,FALSE)</f>
        <v>1.7312217408510366</v>
      </c>
      <c r="F21" s="44">
        <f t="shared" si="0"/>
        <v>1183699.9266188294</v>
      </c>
      <c r="G21" s="40">
        <v>1.7312217408510369</v>
      </c>
      <c r="H21" s="45">
        <f t="shared" si="1"/>
        <v>1248127.2850776273</v>
      </c>
      <c r="I21" s="49">
        <f t="shared" si="2"/>
        <v>1248127.2850776273</v>
      </c>
      <c r="J21" s="45">
        <f t="shared" si="6"/>
        <v>21698.854423890923</v>
      </c>
      <c r="K21" s="44">
        <f t="shared" si="4"/>
        <v>1226428.4306537365</v>
      </c>
      <c r="L21" s="49">
        <f t="shared" si="5"/>
        <v>1226428.4306537365</v>
      </c>
    </row>
    <row r="22" spans="1:12" x14ac:dyDescent="0.2">
      <c r="A22" s="6" t="s">
        <v>262</v>
      </c>
      <c r="B22" s="14" t="s">
        <v>263</v>
      </c>
      <c r="C22" s="9" t="s">
        <v>329</v>
      </c>
      <c r="D22" s="14" t="s">
        <v>509</v>
      </c>
      <c r="E22" s="25">
        <f>VLOOKUP(A22,'Scores-DRCI'!A$1:M$254,13,FALSE)</f>
        <v>1.6459671121169297</v>
      </c>
      <c r="F22" s="44">
        <f t="shared" si="0"/>
        <v>1125408.2038457147</v>
      </c>
      <c r="G22" s="40">
        <v>1.6459671121169304</v>
      </c>
      <c r="H22" s="45">
        <f t="shared" si="1"/>
        <v>1186662.8141832789</v>
      </c>
      <c r="I22" s="49">
        <f t="shared" si="2"/>
        <v>1186662.8141832789</v>
      </c>
      <c r="J22" s="45">
        <f t="shared" si="6"/>
        <v>20630.286640682025</v>
      </c>
      <c r="K22" s="44">
        <f t="shared" si="4"/>
        <v>1166032.5275425969</v>
      </c>
      <c r="L22" s="49">
        <f t="shared" si="5"/>
        <v>1166032.5275425969</v>
      </c>
    </row>
    <row r="23" spans="1:12" x14ac:dyDescent="0.2">
      <c r="A23" s="6" t="s">
        <v>239</v>
      </c>
      <c r="B23" s="14" t="s">
        <v>240</v>
      </c>
      <c r="C23" s="9" t="s">
        <v>329</v>
      </c>
      <c r="D23" s="14" t="s">
        <v>396</v>
      </c>
      <c r="E23" s="25">
        <f>VLOOKUP(A23,'Scores-DRCI'!A$1:M$254,13,FALSE)</f>
        <v>1.5331219062663723</v>
      </c>
      <c r="F23" s="44">
        <f t="shared" si="0"/>
        <v>1048251.7895443736</v>
      </c>
      <c r="G23" s="40">
        <v>1.533121906266373</v>
      </c>
      <c r="H23" s="45">
        <f t="shared" si="1"/>
        <v>1105306.869367657</v>
      </c>
      <c r="I23" s="49">
        <f t="shared" si="2"/>
        <v>1105306.869367657</v>
      </c>
      <c r="J23" s="45">
        <f t="shared" si="6"/>
        <v>19215.903008356821</v>
      </c>
      <c r="K23" s="44">
        <f t="shared" si="4"/>
        <v>1086090.9663593001</v>
      </c>
      <c r="L23" s="49">
        <f t="shared" si="5"/>
        <v>1086090.9663593001</v>
      </c>
    </row>
    <row r="24" spans="1:12" x14ac:dyDescent="0.2">
      <c r="A24" s="10" t="s">
        <v>109</v>
      </c>
      <c r="B24" s="15" t="s">
        <v>110</v>
      </c>
      <c r="C24" s="9" t="s">
        <v>329</v>
      </c>
      <c r="D24" s="14" t="s">
        <v>106</v>
      </c>
      <c r="E24" s="25">
        <f>VLOOKUP(A24,'Scores-DRCI'!A$1:M$254,13,FALSE)</f>
        <v>1.5117581538214684</v>
      </c>
      <c r="F24" s="44">
        <f t="shared" si="0"/>
        <v>1033644.6068798904</v>
      </c>
      <c r="G24" s="40">
        <v>1.5117581538214686</v>
      </c>
      <c r="H24" s="45">
        <f t="shared" si="1"/>
        <v>1089904.6353794094</v>
      </c>
      <c r="I24" s="49">
        <f t="shared" si="2"/>
        <v>1089904.6353794094</v>
      </c>
      <c r="J24" s="45">
        <f t="shared" si="6"/>
        <v>18948.133176618147</v>
      </c>
      <c r="K24" s="44">
        <f t="shared" si="4"/>
        <v>1070956.5022027912</v>
      </c>
      <c r="L24" s="49">
        <f t="shared" si="5"/>
        <v>1070956.5022027912</v>
      </c>
    </row>
    <row r="25" spans="1:12" x14ac:dyDescent="0.2">
      <c r="A25" s="6" t="s">
        <v>124</v>
      </c>
      <c r="B25" s="14" t="s">
        <v>125</v>
      </c>
      <c r="C25" s="9" t="s">
        <v>329</v>
      </c>
      <c r="D25" s="14" t="s">
        <v>363</v>
      </c>
      <c r="E25" s="25">
        <f>VLOOKUP(A25,'Scores-DRCI'!A$1:M$254,13,FALSE)</f>
        <v>1.5105167051290915</v>
      </c>
      <c r="F25" s="44">
        <f t="shared" si="0"/>
        <v>1032795.782785673</v>
      </c>
      <c r="G25" s="40">
        <v>1.5105167051290915</v>
      </c>
      <c r="H25" s="45">
        <f t="shared" si="1"/>
        <v>1089009.610814146</v>
      </c>
      <c r="I25" s="49">
        <f t="shared" si="2"/>
        <v>1089009.610814146</v>
      </c>
      <c r="J25" s="45">
        <f t="shared" si="6"/>
        <v>18932.573058688147</v>
      </c>
      <c r="K25" s="44">
        <f t="shared" si="4"/>
        <v>1070077.0377554579</v>
      </c>
      <c r="L25" s="49">
        <f t="shared" si="5"/>
        <v>1070077.0377554579</v>
      </c>
    </row>
    <row r="26" spans="1:12" x14ac:dyDescent="0.2">
      <c r="A26" s="6" t="s">
        <v>272</v>
      </c>
      <c r="B26" s="14" t="s">
        <v>273</v>
      </c>
      <c r="C26" s="9" t="s">
        <v>329</v>
      </c>
      <c r="D26" s="14" t="s">
        <v>518</v>
      </c>
      <c r="E26" s="25">
        <f>VLOOKUP(A26,'Scores-DRCI'!A$1:M$254,13,FALSE)</f>
        <v>1.4374957634829084</v>
      </c>
      <c r="F26" s="44">
        <f t="shared" si="0"/>
        <v>982868.68146257207</v>
      </c>
      <c r="G26" s="40">
        <v>1.4374957634829086</v>
      </c>
      <c r="H26" s="45">
        <f t="shared" si="1"/>
        <v>1036365.0376205009</v>
      </c>
      <c r="I26" s="49">
        <f t="shared" si="2"/>
        <v>1036365.0376205009</v>
      </c>
      <c r="J26" s="45">
        <f t="shared" si="6"/>
        <v>18017.340338761085</v>
      </c>
      <c r="K26" s="44">
        <f t="shared" si="4"/>
        <v>1018347.6972817398</v>
      </c>
      <c r="L26" s="49">
        <f t="shared" si="5"/>
        <v>1018347.6972817398</v>
      </c>
    </row>
    <row r="27" spans="1:12" x14ac:dyDescent="0.2">
      <c r="A27" s="6" t="s">
        <v>71</v>
      </c>
      <c r="B27" s="14" t="s">
        <v>72</v>
      </c>
      <c r="C27" s="9" t="s">
        <v>10</v>
      </c>
      <c r="D27" s="14" t="s">
        <v>322</v>
      </c>
      <c r="E27" s="25">
        <f>VLOOKUP(A27,'Scores-DRCI'!A$1:M$254,13,FALSE)</f>
        <v>1.288770601760278</v>
      </c>
      <c r="F27" s="44">
        <f t="shared" si="0"/>
        <v>881179.82274311641</v>
      </c>
      <c r="G27" s="40">
        <v>1.288770601760278</v>
      </c>
      <c r="H27" s="45">
        <f t="shared" si="1"/>
        <v>929141.37704404187</v>
      </c>
      <c r="I27" s="49">
        <f t="shared" si="2"/>
        <v>929141.37704404187</v>
      </c>
      <c r="J27" s="45">
        <v>0</v>
      </c>
      <c r="K27" s="44">
        <f t="shared" si="4"/>
        <v>929141.37704404187</v>
      </c>
      <c r="L27" s="49">
        <f t="shared" si="5"/>
        <v>929141.37704404187</v>
      </c>
    </row>
    <row r="28" spans="1:12" x14ac:dyDescent="0.2">
      <c r="A28" s="6" t="s">
        <v>213</v>
      </c>
      <c r="B28" s="14" t="s">
        <v>214</v>
      </c>
      <c r="C28" s="9" t="s">
        <v>10</v>
      </c>
      <c r="D28" s="14" t="s">
        <v>396</v>
      </c>
      <c r="E28" s="25">
        <f>VLOOKUP(A28,'Scores-DRCI'!A$1:M$254,13,FALSE)</f>
        <v>1.2450020292236024</v>
      </c>
      <c r="F28" s="44">
        <f t="shared" si="0"/>
        <v>851253.64120475051</v>
      </c>
      <c r="G28" s="40">
        <v>1.2450020292236024</v>
      </c>
      <c r="H28" s="45">
        <f t="shared" si="1"/>
        <v>897586.34956092481</v>
      </c>
      <c r="I28" s="49">
        <f t="shared" si="2"/>
        <v>897586.34956092481</v>
      </c>
      <c r="J28" s="45">
        <v>0</v>
      </c>
      <c r="K28" s="44">
        <f t="shared" si="4"/>
        <v>897586.34956092481</v>
      </c>
      <c r="L28" s="49">
        <f t="shared" si="5"/>
        <v>897586.34956092481</v>
      </c>
    </row>
    <row r="29" spans="1:12" x14ac:dyDescent="0.2">
      <c r="A29" s="6" t="s">
        <v>243</v>
      </c>
      <c r="B29" s="14" t="s">
        <v>244</v>
      </c>
      <c r="C29" s="9" t="s">
        <v>329</v>
      </c>
      <c r="D29" s="14" t="s">
        <v>245</v>
      </c>
      <c r="E29" s="25">
        <f>VLOOKUP(A29,'Scores-DRCI'!A$1:M$254,13,FALSE)</f>
        <v>1.1506173351325155</v>
      </c>
      <c r="F29" s="44">
        <f t="shared" si="0"/>
        <v>786719.35721716669</v>
      </c>
      <c r="G29" s="40">
        <v>1.1506173351325157</v>
      </c>
      <c r="H29" s="45">
        <f t="shared" si="1"/>
        <v>829539.5423790327</v>
      </c>
      <c r="I29" s="49">
        <f t="shared" si="2"/>
        <v>829539.5423790327</v>
      </c>
      <c r="J29" s="45">
        <f>+I29*1000000/57520423</f>
        <v>14421.652329973873</v>
      </c>
      <c r="K29" s="44">
        <f t="shared" si="4"/>
        <v>815117.89004905883</v>
      </c>
      <c r="L29" s="49">
        <f t="shared" si="5"/>
        <v>815117.89004905883</v>
      </c>
    </row>
    <row r="30" spans="1:12" x14ac:dyDescent="0.2">
      <c r="A30" s="6" t="s">
        <v>144</v>
      </c>
      <c r="B30" s="14" t="s">
        <v>145</v>
      </c>
      <c r="C30" s="9" t="s">
        <v>10</v>
      </c>
      <c r="D30" s="14" t="s">
        <v>413</v>
      </c>
      <c r="E30" s="25">
        <f>VLOOKUP(A30,'Scores-DRCI'!A$1:M$254,13,FALSE)</f>
        <v>1.1211645849774987</v>
      </c>
      <c r="F30" s="44">
        <f t="shared" si="0"/>
        <v>766581.42954761349</v>
      </c>
      <c r="G30" s="40">
        <v>1.1211645849774987</v>
      </c>
      <c r="H30" s="45">
        <f t="shared" si="1"/>
        <v>808305.53160986328</v>
      </c>
      <c r="I30" s="49">
        <f t="shared" si="2"/>
        <v>808305.53160986328</v>
      </c>
      <c r="J30" s="45">
        <v>0</v>
      </c>
      <c r="K30" s="44">
        <f t="shared" si="4"/>
        <v>808305.53160986328</v>
      </c>
      <c r="L30" s="49">
        <f>+K30*1.07</f>
        <v>864886.91882255371</v>
      </c>
    </row>
    <row r="31" spans="1:12" x14ac:dyDescent="0.2">
      <c r="A31" s="6" t="s">
        <v>53</v>
      </c>
      <c r="B31" s="14" t="s">
        <v>54</v>
      </c>
      <c r="C31" s="9" t="s">
        <v>329</v>
      </c>
      <c r="D31" s="14" t="s">
        <v>439</v>
      </c>
      <c r="E31" s="25">
        <f>VLOOKUP(A31,'Scores-DRCI'!A$1:M$254,13,FALSE)</f>
        <v>1.0686862903845216</v>
      </c>
      <c r="F31" s="44">
        <f t="shared" si="0"/>
        <v>730700.09095706884</v>
      </c>
      <c r="G31" s="40">
        <v>1.0686862903845218</v>
      </c>
      <c r="H31" s="45">
        <f t="shared" si="1"/>
        <v>770471.21506319277</v>
      </c>
      <c r="I31" s="49">
        <f t="shared" si="2"/>
        <v>770471.21506319277</v>
      </c>
      <c r="J31" s="45">
        <f>+I31*1000000/57520423</f>
        <v>13394.741813063383</v>
      </c>
      <c r="K31" s="44">
        <f t="shared" si="4"/>
        <v>757076.47325012938</v>
      </c>
      <c r="L31" s="49">
        <f t="shared" si="5"/>
        <v>757076.47325012938</v>
      </c>
    </row>
    <row r="32" spans="1:12" x14ac:dyDescent="0.2">
      <c r="A32" s="6" t="s">
        <v>167</v>
      </c>
      <c r="B32" s="14" t="s">
        <v>168</v>
      </c>
      <c r="C32" s="9" t="s">
        <v>73</v>
      </c>
      <c r="D32" s="14" t="s">
        <v>413</v>
      </c>
      <c r="E32" s="25">
        <f>VLOOKUP(A32,'Scores-DRCI'!A$1:M$254,13,FALSE)</f>
        <v>0.93862202146687135</v>
      </c>
      <c r="F32" s="44">
        <f t="shared" si="0"/>
        <v>641770.37043618865</v>
      </c>
      <c r="G32" s="40">
        <v>0.93862202146687146</v>
      </c>
      <c r="H32" s="45">
        <f t="shared" si="1"/>
        <v>676701.15717910463</v>
      </c>
      <c r="I32" s="49">
        <f t="shared" si="2"/>
        <v>676701.15717910463</v>
      </c>
      <c r="J32" s="45">
        <v>0</v>
      </c>
      <c r="K32" s="44">
        <f t="shared" si="4"/>
        <v>676701.15717910463</v>
      </c>
      <c r="L32" s="49">
        <f>+K32*1.07</f>
        <v>724070.23818164202</v>
      </c>
    </row>
    <row r="33" spans="1:12" x14ac:dyDescent="0.2">
      <c r="A33" s="6" t="s">
        <v>389</v>
      </c>
      <c r="B33" s="14" t="s">
        <v>13</v>
      </c>
      <c r="C33" s="9" t="s">
        <v>329</v>
      </c>
      <c r="D33" s="14" t="s">
        <v>374</v>
      </c>
      <c r="E33" s="25">
        <f>VLOOKUP(A33,'Scores-DRCI'!A$1:M$254,13,FALSE)</f>
        <v>0.87453076413215913</v>
      </c>
      <c r="F33" s="44">
        <f t="shared" si="0"/>
        <v>597948.8224427388</v>
      </c>
      <c r="G33" s="40">
        <v>0.87453076413215913</v>
      </c>
      <c r="H33" s="45">
        <f t="shared" si="1"/>
        <v>630494.45521436248</v>
      </c>
      <c r="I33" s="49">
        <f t="shared" si="2"/>
        <v>630494.45521436248</v>
      </c>
      <c r="J33" s="45">
        <f>+I33*1000000/57520423</f>
        <v>10961.227722792693</v>
      </c>
      <c r="K33" s="44">
        <f t="shared" si="4"/>
        <v>619533.22749156982</v>
      </c>
      <c r="L33" s="49">
        <f t="shared" si="5"/>
        <v>619533.22749156982</v>
      </c>
    </row>
    <row r="34" spans="1:12" x14ac:dyDescent="0.2">
      <c r="A34" s="6" t="s">
        <v>264</v>
      </c>
      <c r="B34" s="14" t="s">
        <v>265</v>
      </c>
      <c r="C34" s="9" t="s">
        <v>10</v>
      </c>
      <c r="D34" s="14" t="s">
        <v>509</v>
      </c>
      <c r="E34" s="25">
        <f>VLOOKUP(A34,'Scores-DRCI'!A$1:M$254,13,FALSE)</f>
        <v>0.85212594404038722</v>
      </c>
      <c r="F34" s="44">
        <f t="shared" si="0"/>
        <v>582629.82356885599</v>
      </c>
      <c r="G34" s="40">
        <v>0.85212594404038733</v>
      </c>
      <c r="H34" s="45">
        <f t="shared" si="1"/>
        <v>614341.66171949264</v>
      </c>
      <c r="I34" s="49">
        <f t="shared" si="2"/>
        <v>614341.66171949264</v>
      </c>
      <c r="J34" s="45">
        <v>0</v>
      </c>
      <c r="K34" s="44">
        <f t="shared" si="4"/>
        <v>614341.66171949264</v>
      </c>
      <c r="L34" s="49">
        <f t="shared" si="5"/>
        <v>614341.66171949264</v>
      </c>
    </row>
    <row r="35" spans="1:12" x14ac:dyDescent="0.2">
      <c r="A35" s="6" t="s">
        <v>274</v>
      </c>
      <c r="B35" s="14" t="s">
        <v>275</v>
      </c>
      <c r="C35" s="9" t="s">
        <v>10</v>
      </c>
      <c r="D35" s="14" t="s">
        <v>518</v>
      </c>
      <c r="E35" s="25">
        <f>VLOOKUP(A35,'Scores-DRCI'!A$1:M$254,13,FALSE)</f>
        <v>0.84051298129865226</v>
      </c>
      <c r="F35" s="44">
        <f t="shared" si="0"/>
        <v>574689.61416595103</v>
      </c>
      <c r="G35" s="40">
        <v>0.84051298129865226</v>
      </c>
      <c r="H35" s="45">
        <f t="shared" si="1"/>
        <v>605969.27630142123</v>
      </c>
      <c r="I35" s="49">
        <f t="shared" si="2"/>
        <v>605969.27630142123</v>
      </c>
      <c r="J35" s="45">
        <v>0</v>
      </c>
      <c r="K35" s="44">
        <f t="shared" si="4"/>
        <v>605969.27630142123</v>
      </c>
      <c r="L35" s="49">
        <f t="shared" si="5"/>
        <v>605969.27630142123</v>
      </c>
    </row>
    <row r="36" spans="1:12" x14ac:dyDescent="0.2">
      <c r="A36" s="6" t="s">
        <v>203</v>
      </c>
      <c r="B36" s="14" t="s">
        <v>204</v>
      </c>
      <c r="C36" s="9" t="s">
        <v>10</v>
      </c>
      <c r="D36" s="14" t="s">
        <v>468</v>
      </c>
      <c r="E36" s="25">
        <f>VLOOKUP(A36,'Scores-DRCI'!A$1:M$254,13,FALSE)</f>
        <v>0.82101140189231414</v>
      </c>
      <c r="F36" s="44">
        <f t="shared" si="0"/>
        <v>561355.66764279443</v>
      </c>
      <c r="G36" s="40">
        <v>0.82101140189231436</v>
      </c>
      <c r="H36" s="45">
        <f t="shared" si="1"/>
        <v>591909.57916106936</v>
      </c>
      <c r="I36" s="49">
        <f t="shared" si="2"/>
        <v>591909.57916106936</v>
      </c>
      <c r="J36" s="45">
        <v>0</v>
      </c>
      <c r="K36" s="44">
        <f t="shared" si="4"/>
        <v>591909.57916106936</v>
      </c>
      <c r="L36" s="49">
        <f t="shared" si="5"/>
        <v>591909.57916106936</v>
      </c>
    </row>
    <row r="37" spans="1:12" x14ac:dyDescent="0.2">
      <c r="A37" s="6" t="s">
        <v>130</v>
      </c>
      <c r="B37" s="14" t="s">
        <v>131</v>
      </c>
      <c r="C37" s="9" t="s">
        <v>73</v>
      </c>
      <c r="D37" s="14" t="s">
        <v>413</v>
      </c>
      <c r="E37" s="25">
        <f>VLOOKUP(A37,'Scores-DRCI'!A$1:M$254,13,FALSE)</f>
        <v>0.79798585745435402</v>
      </c>
      <c r="F37" s="44">
        <f t="shared" si="0"/>
        <v>545612.2567218031</v>
      </c>
      <c r="G37" s="40">
        <v>0.79798585745435402</v>
      </c>
      <c r="H37" s="45">
        <f t="shared" si="1"/>
        <v>575309.27338356781</v>
      </c>
      <c r="I37" s="49">
        <f t="shared" si="2"/>
        <v>575309.27338356781</v>
      </c>
      <c r="J37" s="45">
        <v>0</v>
      </c>
      <c r="K37" s="44">
        <f t="shared" si="4"/>
        <v>575309.27338356781</v>
      </c>
      <c r="L37" s="49">
        <f>+K37*1.07</f>
        <v>615580.9225204176</v>
      </c>
    </row>
    <row r="38" spans="1:12" x14ac:dyDescent="0.2">
      <c r="A38" s="6" t="s">
        <v>3</v>
      </c>
      <c r="B38" s="14" t="s">
        <v>4</v>
      </c>
      <c r="C38" s="9" t="s">
        <v>329</v>
      </c>
      <c r="D38" s="14" t="s">
        <v>374</v>
      </c>
      <c r="E38" s="25">
        <f>VLOOKUP(A38,'Scores-DRCI'!A$1:M$254,13,FALSE)</f>
        <v>0.61420184525134913</v>
      </c>
      <c r="F38" s="44">
        <f t="shared" si="0"/>
        <v>419952.37351616024</v>
      </c>
      <c r="G38" s="40">
        <v>0.61420184525134913</v>
      </c>
      <c r="H38" s="45">
        <f t="shared" si="1"/>
        <v>442809.87438754545</v>
      </c>
      <c r="I38" s="49">
        <f t="shared" si="2"/>
        <v>442809.87438754545</v>
      </c>
      <c r="J38" s="45">
        <f>+I38*1000000/57520423</f>
        <v>7698.306988937572</v>
      </c>
      <c r="K38" s="44">
        <f t="shared" si="4"/>
        <v>435111.56739860791</v>
      </c>
      <c r="L38" s="49">
        <f t="shared" si="5"/>
        <v>435111.56739860791</v>
      </c>
    </row>
    <row r="39" spans="1:12" x14ac:dyDescent="0.2">
      <c r="A39" s="6" t="s">
        <v>201</v>
      </c>
      <c r="B39" s="14" t="s">
        <v>202</v>
      </c>
      <c r="C39" s="9" t="s">
        <v>10</v>
      </c>
      <c r="D39" s="14" t="s">
        <v>468</v>
      </c>
      <c r="E39" s="25">
        <f>VLOOKUP(A39,'Scores-DRCI'!A$1:M$254,13,FALSE)</f>
        <v>0.56400606699761691</v>
      </c>
      <c r="F39" s="44">
        <f t="shared" si="0"/>
        <v>385631.67522923264</v>
      </c>
      <c r="G39" s="40">
        <v>0.56400606699761702</v>
      </c>
      <c r="H39" s="45">
        <f t="shared" si="1"/>
        <v>406621.14191276068</v>
      </c>
      <c r="I39" s="49">
        <f t="shared" si="2"/>
        <v>406621.14191276068</v>
      </c>
      <c r="J39" s="45">
        <v>0</v>
      </c>
      <c r="K39" s="44">
        <f t="shared" si="4"/>
        <v>406621.14191276068</v>
      </c>
      <c r="L39" s="49">
        <f t="shared" si="5"/>
        <v>406621.14191276068</v>
      </c>
    </row>
    <row r="40" spans="1:12" x14ac:dyDescent="0.2">
      <c r="A40" s="6" t="s">
        <v>270</v>
      </c>
      <c r="B40" s="14" t="s">
        <v>271</v>
      </c>
      <c r="C40" s="9" t="s">
        <v>10</v>
      </c>
      <c r="D40" s="14" t="s">
        <v>518</v>
      </c>
      <c r="E40" s="25">
        <f>VLOOKUP(A40,'Scores-DRCI'!A$1:M$254,13,FALSE)</f>
        <v>0.55363455294825925</v>
      </c>
      <c r="F40" s="44">
        <f t="shared" si="0"/>
        <v>378540.28992054553</v>
      </c>
      <c r="G40" s="40">
        <v>0.55363455294825925</v>
      </c>
      <c r="H40" s="45">
        <f t="shared" si="1"/>
        <v>399143.78105995286</v>
      </c>
      <c r="I40" s="49">
        <f t="shared" si="2"/>
        <v>399143.78105995286</v>
      </c>
      <c r="J40" s="45">
        <v>0</v>
      </c>
      <c r="K40" s="44">
        <f t="shared" si="4"/>
        <v>399143.78105995286</v>
      </c>
      <c r="L40" s="49">
        <f t="shared" si="5"/>
        <v>399143.78105995286</v>
      </c>
    </row>
    <row r="41" spans="1:12" x14ac:dyDescent="0.2">
      <c r="A41" s="6" t="s">
        <v>35</v>
      </c>
      <c r="B41" s="14" t="s">
        <v>36</v>
      </c>
      <c r="C41" s="9" t="s">
        <v>10</v>
      </c>
      <c r="D41" s="14" t="s">
        <v>439</v>
      </c>
      <c r="E41" s="25">
        <f>VLOOKUP(A41,'Scores-DRCI'!A$1:M$254,13,FALSE)</f>
        <v>0.52542325148561997</v>
      </c>
      <c r="F41" s="44">
        <f t="shared" si="0"/>
        <v>359251.1863452103</v>
      </c>
      <c r="G41" s="40">
        <v>0.52542325148562008</v>
      </c>
      <c r="H41" s="45">
        <f t="shared" si="1"/>
        <v>378804.79485604743</v>
      </c>
      <c r="I41" s="49">
        <f t="shared" si="2"/>
        <v>378804.79485604743</v>
      </c>
      <c r="J41" s="45">
        <v>0</v>
      </c>
      <c r="K41" s="44">
        <f t="shared" si="4"/>
        <v>378804.79485604743</v>
      </c>
      <c r="L41" s="49">
        <f t="shared" si="5"/>
        <v>378804.79485604743</v>
      </c>
    </row>
    <row r="42" spans="1:12" x14ac:dyDescent="0.2">
      <c r="A42" s="6" t="s">
        <v>246</v>
      </c>
      <c r="B42" s="14" t="s">
        <v>247</v>
      </c>
      <c r="C42" s="9" t="s">
        <v>10</v>
      </c>
      <c r="D42" s="14" t="s">
        <v>245</v>
      </c>
      <c r="E42" s="25">
        <f>VLOOKUP(A42,'Scores-DRCI'!A$1:M$254,13,FALSE)</f>
        <v>0.46381489153566247</v>
      </c>
      <c r="F42" s="44">
        <f t="shared" si="0"/>
        <v>317127.28654019622</v>
      </c>
      <c r="G42" s="40">
        <v>0.46381489153566258</v>
      </c>
      <c r="H42" s="45">
        <f t="shared" si="1"/>
        <v>334388.14202183252</v>
      </c>
      <c r="I42" s="49">
        <f t="shared" si="2"/>
        <v>334388.14202183252</v>
      </c>
      <c r="J42" s="45">
        <v>0</v>
      </c>
      <c r="K42" s="44">
        <f t="shared" si="4"/>
        <v>334388.14202183252</v>
      </c>
      <c r="L42" s="49">
        <f t="shared" si="5"/>
        <v>334388.14202183252</v>
      </c>
    </row>
    <row r="43" spans="1:12" x14ac:dyDescent="0.2">
      <c r="A43" s="6" t="s">
        <v>67</v>
      </c>
      <c r="B43" s="14" t="s">
        <v>68</v>
      </c>
      <c r="C43" s="9" t="s">
        <v>10</v>
      </c>
      <c r="D43" s="14" t="s">
        <v>322</v>
      </c>
      <c r="E43" s="25">
        <f>VLOOKUP(A43,'Scores-DRCI'!A$1:M$254,13,FALSE)</f>
        <v>0.42979710870215565</v>
      </c>
      <c r="F43" s="44">
        <f t="shared" si="0"/>
        <v>293868.0782634085</v>
      </c>
      <c r="G43" s="40">
        <v>0.42979710870215571</v>
      </c>
      <c r="H43" s="45">
        <f t="shared" si="1"/>
        <v>309862.96310889133</v>
      </c>
      <c r="I43" s="49">
        <f t="shared" si="2"/>
        <v>309862.96310889133</v>
      </c>
      <c r="J43" s="45">
        <v>0</v>
      </c>
      <c r="K43" s="44">
        <f t="shared" si="4"/>
        <v>309862.96310889133</v>
      </c>
      <c r="L43" s="49">
        <f t="shared" si="5"/>
        <v>309862.96310889133</v>
      </c>
    </row>
    <row r="44" spans="1:12" x14ac:dyDescent="0.2">
      <c r="A44" s="6" t="s">
        <v>159</v>
      </c>
      <c r="B44" s="14" t="s">
        <v>160</v>
      </c>
      <c r="C44" s="9" t="s">
        <v>7</v>
      </c>
      <c r="D44" s="14" t="s">
        <v>413</v>
      </c>
      <c r="E44" s="25">
        <f>VLOOKUP(A44,'Scores-DRCI'!A$1:M$254,13,FALSE)</f>
        <v>0.41714307831355291</v>
      </c>
      <c r="F44" s="44">
        <f t="shared" si="0"/>
        <v>285216.05265110405</v>
      </c>
      <c r="G44" s="40">
        <v>0</v>
      </c>
      <c r="H44" s="45">
        <f t="shared" si="1"/>
        <v>0</v>
      </c>
      <c r="I44" s="49">
        <v>0</v>
      </c>
      <c r="J44" s="45">
        <f>+I44*1000000/57725211</f>
        <v>0</v>
      </c>
      <c r="K44" s="44">
        <f t="shared" si="4"/>
        <v>0</v>
      </c>
      <c r="L44" s="49">
        <f t="shared" si="5"/>
        <v>0</v>
      </c>
    </row>
    <row r="45" spans="1:12" x14ac:dyDescent="0.2">
      <c r="A45" s="6" t="s">
        <v>92</v>
      </c>
      <c r="B45" s="14" t="s">
        <v>93</v>
      </c>
      <c r="C45" s="9" t="s">
        <v>10</v>
      </c>
      <c r="D45" s="14" t="s">
        <v>345</v>
      </c>
      <c r="E45" s="25">
        <f>VLOOKUP(A45,'Scores-DRCI'!A$1:M$254,13,FALSE)</f>
        <v>0.4165223539673642</v>
      </c>
      <c r="F45" s="44">
        <f t="shared" si="0"/>
        <v>284791.64060399507</v>
      </c>
      <c r="G45" s="40">
        <v>0</v>
      </c>
      <c r="H45" s="45">
        <f t="shared" si="1"/>
        <v>0</v>
      </c>
      <c r="I45" s="49">
        <v>0</v>
      </c>
      <c r="J45" s="45">
        <f t="shared" ref="J45:J66" si="7">+I45*1000000/58027039</f>
        <v>0</v>
      </c>
      <c r="K45" s="44">
        <f t="shared" si="4"/>
        <v>0</v>
      </c>
      <c r="L45" s="49">
        <f t="shared" si="5"/>
        <v>0</v>
      </c>
    </row>
    <row r="46" spans="1:12" x14ac:dyDescent="0.2">
      <c r="A46" s="6" t="s">
        <v>215</v>
      </c>
      <c r="B46" s="14" t="s">
        <v>216</v>
      </c>
      <c r="C46" s="9" t="s">
        <v>73</v>
      </c>
      <c r="D46" s="14" t="s">
        <v>396</v>
      </c>
      <c r="E46" s="25">
        <f>VLOOKUP(A46,'Scores-DRCI'!A$1:M$254,13,FALSE)</f>
        <v>0.4067715642641952</v>
      </c>
      <c r="F46" s="60">
        <f t="shared" si="0"/>
        <v>278124.66734241688</v>
      </c>
      <c r="G46" s="40">
        <v>0</v>
      </c>
      <c r="H46" s="45">
        <f t="shared" si="1"/>
        <v>0</v>
      </c>
      <c r="I46" s="49">
        <v>0</v>
      </c>
      <c r="J46" s="45">
        <f t="shared" si="7"/>
        <v>0</v>
      </c>
      <c r="K46" s="44">
        <f t="shared" si="4"/>
        <v>0</v>
      </c>
      <c r="L46" s="49">
        <f t="shared" si="5"/>
        <v>0</v>
      </c>
    </row>
    <row r="47" spans="1:12" x14ac:dyDescent="0.2">
      <c r="A47" s="6" t="s">
        <v>74</v>
      </c>
      <c r="B47" s="14" t="s">
        <v>75</v>
      </c>
      <c r="C47" s="9" t="s">
        <v>344</v>
      </c>
      <c r="D47" s="14" t="s">
        <v>322</v>
      </c>
      <c r="E47" s="25">
        <f>VLOOKUP(A47,'Scores-DRCI'!A$1:M$254,13,FALSE)</f>
        <v>0.34454247996804899</v>
      </c>
      <c r="F47" s="44">
        <f t="shared" si="0"/>
        <v>235576.35549029382</v>
      </c>
      <c r="G47" s="40">
        <v>0</v>
      </c>
      <c r="H47" s="45">
        <f t="shared" si="1"/>
        <v>0</v>
      </c>
      <c r="I47" s="49">
        <v>0</v>
      </c>
      <c r="J47" s="45">
        <f t="shared" si="7"/>
        <v>0</v>
      </c>
      <c r="K47" s="44">
        <f t="shared" si="4"/>
        <v>0</v>
      </c>
      <c r="L47" s="49">
        <f t="shared" si="5"/>
        <v>0</v>
      </c>
    </row>
    <row r="48" spans="1:12" x14ac:dyDescent="0.2">
      <c r="A48" s="6" t="s">
        <v>250</v>
      </c>
      <c r="B48" s="14" t="s">
        <v>251</v>
      </c>
      <c r="C48" s="9" t="s">
        <v>10</v>
      </c>
      <c r="D48" s="14" t="s">
        <v>245</v>
      </c>
      <c r="E48" s="25">
        <f>VLOOKUP(A48,'Scores-DRCI'!A$1:M$254,13,FALSE)</f>
        <v>0.28459591201114792</v>
      </c>
      <c r="F48" s="44">
        <f t="shared" si="0"/>
        <v>194588.68394178816</v>
      </c>
      <c r="G48" s="40">
        <v>0</v>
      </c>
      <c r="H48" s="45">
        <f t="shared" si="1"/>
        <v>0</v>
      </c>
      <c r="I48" s="49">
        <v>0</v>
      </c>
      <c r="J48" s="45">
        <f t="shared" si="7"/>
        <v>0</v>
      </c>
      <c r="K48" s="44">
        <f t="shared" si="4"/>
        <v>0</v>
      </c>
      <c r="L48" s="49">
        <f t="shared" si="5"/>
        <v>0</v>
      </c>
    </row>
    <row r="49" spans="1:12" x14ac:dyDescent="0.2">
      <c r="A49" s="6" t="s">
        <v>148</v>
      </c>
      <c r="B49" s="14" t="s">
        <v>149</v>
      </c>
      <c r="C49" s="9" t="s">
        <v>150</v>
      </c>
      <c r="D49" s="14" t="s">
        <v>413</v>
      </c>
      <c r="E49" s="25">
        <f>VLOOKUP(A49,'Scores-DRCI'!A$1:M$254,13,FALSE)</f>
        <v>0.24373058015990584</v>
      </c>
      <c r="F49" s="44">
        <f t="shared" si="0"/>
        <v>166647.55475414844</v>
      </c>
      <c r="G49" s="40">
        <v>0</v>
      </c>
      <c r="H49" s="45">
        <f t="shared" si="1"/>
        <v>0</v>
      </c>
      <c r="I49" s="49">
        <v>0</v>
      </c>
      <c r="J49" s="45">
        <f t="shared" si="7"/>
        <v>0</v>
      </c>
      <c r="K49" s="44">
        <f t="shared" si="4"/>
        <v>0</v>
      </c>
      <c r="L49" s="49">
        <f t="shared" si="5"/>
        <v>0</v>
      </c>
    </row>
    <row r="50" spans="1:12" x14ac:dyDescent="0.2">
      <c r="A50" s="6" t="s">
        <v>140</v>
      </c>
      <c r="B50" s="14" t="s">
        <v>141</v>
      </c>
      <c r="C50" s="9" t="s">
        <v>344</v>
      </c>
      <c r="D50" s="14" t="s">
        <v>413</v>
      </c>
      <c r="E50" s="25">
        <f>VLOOKUP(A50,'Scores-DRCI'!A$1:M$254,13,FALSE)</f>
        <v>0.2327383417643594</v>
      </c>
      <c r="F50" s="44">
        <f t="shared" si="0"/>
        <v>159131.75739835229</v>
      </c>
      <c r="G50" s="40">
        <v>0</v>
      </c>
      <c r="H50" s="45">
        <f t="shared" si="1"/>
        <v>0</v>
      </c>
      <c r="I50" s="49">
        <v>0</v>
      </c>
      <c r="J50" s="45">
        <f t="shared" si="7"/>
        <v>0</v>
      </c>
      <c r="K50" s="44">
        <f t="shared" si="4"/>
        <v>0</v>
      </c>
      <c r="L50" s="49">
        <f t="shared" si="5"/>
        <v>0</v>
      </c>
    </row>
    <row r="51" spans="1:12" s="37" customFormat="1" x14ac:dyDescent="0.2">
      <c r="A51" s="64" t="s">
        <v>304</v>
      </c>
      <c r="B51" s="65" t="s">
        <v>305</v>
      </c>
      <c r="C51" s="66" t="s">
        <v>329</v>
      </c>
      <c r="D51" s="65" t="s">
        <v>306</v>
      </c>
      <c r="E51" s="63">
        <f>VLOOKUP(A51,'Scores-DRCI'!A$1:M$254,13,FALSE)</f>
        <v>0.22298755206119045</v>
      </c>
      <c r="F51" s="67">
        <f t="shared" si="0"/>
        <v>152464.78413677408</v>
      </c>
      <c r="G51" s="68">
        <v>0</v>
      </c>
      <c r="H51" s="69">
        <f t="shared" si="1"/>
        <v>0</v>
      </c>
      <c r="I51" s="70">
        <v>300000</v>
      </c>
      <c r="J51" s="69">
        <f t="shared" ref="J51:J53" si="8">+I51*1000000/57520423</f>
        <v>5215.5388356584235</v>
      </c>
      <c r="K51" s="67">
        <f t="shared" si="4"/>
        <v>294784.4611643416</v>
      </c>
      <c r="L51" s="70">
        <f>+K51*1.26</f>
        <v>371428.42106707039</v>
      </c>
    </row>
    <row r="52" spans="1:12" s="37" customFormat="1" x14ac:dyDescent="0.2">
      <c r="A52" s="64" t="s">
        <v>296</v>
      </c>
      <c r="B52" s="65" t="s">
        <v>297</v>
      </c>
      <c r="C52" s="66" t="s">
        <v>329</v>
      </c>
      <c r="D52" s="65" t="s">
        <v>298</v>
      </c>
      <c r="E52" s="63">
        <f>VLOOKUP(A52,'Scores-DRCI'!A$1:M$254,13,FALSE)</f>
        <v>0.20743028098715391</v>
      </c>
      <c r="F52" s="67">
        <f t="shared" si="0"/>
        <v>141827.70617374335</v>
      </c>
      <c r="G52" s="68">
        <v>0</v>
      </c>
      <c r="H52" s="69">
        <f t="shared" si="1"/>
        <v>0</v>
      </c>
      <c r="I52" s="70">
        <v>300000</v>
      </c>
      <c r="J52" s="69">
        <f t="shared" si="8"/>
        <v>5215.5388356584235</v>
      </c>
      <c r="K52" s="67">
        <f t="shared" si="4"/>
        <v>294784.4611643416</v>
      </c>
      <c r="L52" s="70">
        <f>+K52*1.26</f>
        <v>371428.42106707039</v>
      </c>
    </row>
    <row r="53" spans="1:12" s="37" customFormat="1" x14ac:dyDescent="0.2">
      <c r="A53" s="64" t="s">
        <v>307</v>
      </c>
      <c r="B53" s="65" t="s">
        <v>308</v>
      </c>
      <c r="C53" s="66" t="s">
        <v>329</v>
      </c>
      <c r="D53" s="65" t="s">
        <v>309</v>
      </c>
      <c r="E53" s="63">
        <f>VLOOKUP(A53,'Scores-DRCI'!A$1:M$254,13,FALSE)</f>
        <v>0.20452704030172011</v>
      </c>
      <c r="F53" s="67">
        <f t="shared" si="0"/>
        <v>139842.65382301706</v>
      </c>
      <c r="G53" s="68">
        <v>0</v>
      </c>
      <c r="H53" s="69">
        <f t="shared" si="1"/>
        <v>0</v>
      </c>
      <c r="I53" s="70">
        <v>300000</v>
      </c>
      <c r="J53" s="69">
        <f t="shared" si="8"/>
        <v>5215.5388356584235</v>
      </c>
      <c r="K53" s="67">
        <f t="shared" si="4"/>
        <v>294784.4611643416</v>
      </c>
      <c r="L53" s="70">
        <f>+K53*1.31</f>
        <v>386167.64412528754</v>
      </c>
    </row>
    <row r="54" spans="1:12" x14ac:dyDescent="0.2">
      <c r="A54" s="6" t="s">
        <v>63</v>
      </c>
      <c r="B54" s="14" t="s">
        <v>64</v>
      </c>
      <c r="C54" s="9" t="s">
        <v>7</v>
      </c>
      <c r="D54" s="14" t="s">
        <v>322</v>
      </c>
      <c r="E54" s="25">
        <f>VLOOKUP(A54,'Scores-DRCI'!A$1:M$254,13,FALSE)</f>
        <v>0.18606652854224978</v>
      </c>
      <c r="F54" s="44">
        <f t="shared" si="0"/>
        <v>127220.52350926005</v>
      </c>
      <c r="G54" s="40">
        <v>0</v>
      </c>
      <c r="H54" s="45">
        <f t="shared" si="1"/>
        <v>0</v>
      </c>
      <c r="I54" s="49">
        <v>0</v>
      </c>
      <c r="J54" s="45">
        <f t="shared" si="7"/>
        <v>0</v>
      </c>
      <c r="K54" s="44">
        <f t="shared" si="4"/>
        <v>0</v>
      </c>
      <c r="L54" s="49">
        <f t="shared" ref="L54:L115" si="9">+K54</f>
        <v>0</v>
      </c>
    </row>
    <row r="55" spans="1:12" x14ac:dyDescent="0.2">
      <c r="A55" s="6" t="s">
        <v>126</v>
      </c>
      <c r="B55" s="14" t="s">
        <v>127</v>
      </c>
      <c r="C55" s="9" t="s">
        <v>329</v>
      </c>
      <c r="D55" s="14" t="s">
        <v>363</v>
      </c>
      <c r="E55" s="25">
        <f>VLOOKUP(A55,'Scores-DRCI'!A$1:M$254,13,FALSE)</f>
        <v>0.16594422478972315</v>
      </c>
      <c r="F55" s="44">
        <f t="shared" si="0"/>
        <v>113462.1649389947</v>
      </c>
      <c r="G55" s="40">
        <v>0</v>
      </c>
      <c r="H55" s="45">
        <f t="shared" si="1"/>
        <v>0</v>
      </c>
      <c r="I55" s="49">
        <v>0</v>
      </c>
      <c r="J55" s="45">
        <f t="shared" si="7"/>
        <v>0</v>
      </c>
      <c r="K55" s="44">
        <f t="shared" si="4"/>
        <v>0</v>
      </c>
      <c r="L55" s="49">
        <f t="shared" si="9"/>
        <v>0</v>
      </c>
    </row>
    <row r="56" spans="1:12" x14ac:dyDescent="0.2">
      <c r="A56" s="6" t="s">
        <v>169</v>
      </c>
      <c r="B56" s="14" t="s">
        <v>170</v>
      </c>
      <c r="C56" s="9" t="s">
        <v>73</v>
      </c>
      <c r="D56" s="14" t="s">
        <v>413</v>
      </c>
      <c r="E56" s="25">
        <f>VLOOKUP(A56,'Scores-DRCI'!A$1:M$254,13,FALSE)</f>
        <v>0.16594422478972315</v>
      </c>
      <c r="F56" s="44">
        <f t="shared" si="0"/>
        <v>113462.1649389947</v>
      </c>
      <c r="G56" s="40">
        <v>0</v>
      </c>
      <c r="H56" s="45">
        <f t="shared" si="1"/>
        <v>0</v>
      </c>
      <c r="I56" s="49">
        <v>0</v>
      </c>
      <c r="J56" s="45">
        <f t="shared" si="7"/>
        <v>0</v>
      </c>
      <c r="K56" s="44">
        <f t="shared" si="4"/>
        <v>0</v>
      </c>
      <c r="L56" s="49">
        <f t="shared" si="9"/>
        <v>0</v>
      </c>
    </row>
    <row r="57" spans="1:12" x14ac:dyDescent="0.2">
      <c r="A57" s="6" t="s">
        <v>183</v>
      </c>
      <c r="B57" s="14" t="s">
        <v>184</v>
      </c>
      <c r="C57" s="9" t="s">
        <v>7</v>
      </c>
      <c r="D57" s="14" t="s">
        <v>413</v>
      </c>
      <c r="E57" s="25">
        <f>VLOOKUP(A57,'Scores-DRCI'!A$1:M$254,13,FALSE)</f>
        <v>0.16594422478972315</v>
      </c>
      <c r="F57" s="44">
        <f t="shared" si="0"/>
        <v>113462.1649389947</v>
      </c>
      <c r="G57" s="40">
        <v>0</v>
      </c>
      <c r="H57" s="45">
        <f t="shared" si="1"/>
        <v>0</v>
      </c>
      <c r="I57" s="49">
        <v>0</v>
      </c>
      <c r="J57" s="45">
        <f t="shared" si="7"/>
        <v>0</v>
      </c>
      <c r="K57" s="44">
        <f t="shared" si="4"/>
        <v>0</v>
      </c>
      <c r="L57" s="49">
        <f t="shared" si="9"/>
        <v>0</v>
      </c>
    </row>
    <row r="58" spans="1:12" x14ac:dyDescent="0.2">
      <c r="A58" s="6" t="s">
        <v>139</v>
      </c>
      <c r="B58" s="14" t="s">
        <v>310</v>
      </c>
      <c r="C58" s="9" t="s">
        <v>7</v>
      </c>
      <c r="D58" s="14" t="s">
        <v>413</v>
      </c>
      <c r="E58" s="25">
        <f>VLOOKUP(A58,'Scores-DRCI'!A$1:M$254,13,FALSE)</f>
        <v>0.13711219898089511</v>
      </c>
      <c r="F58" s="44">
        <f t="shared" si="0"/>
        <v>93748.649316550494</v>
      </c>
      <c r="G58" s="40">
        <v>0</v>
      </c>
      <c r="H58" s="45">
        <f t="shared" si="1"/>
        <v>0</v>
      </c>
      <c r="I58" s="49">
        <v>0</v>
      </c>
      <c r="J58" s="45">
        <f t="shared" si="7"/>
        <v>0</v>
      </c>
      <c r="K58" s="44">
        <f t="shared" si="4"/>
        <v>0</v>
      </c>
      <c r="L58" s="49">
        <f t="shared" si="9"/>
        <v>0</v>
      </c>
    </row>
    <row r="59" spans="1:12" x14ac:dyDescent="0.2">
      <c r="A59" s="6" t="s">
        <v>128</v>
      </c>
      <c r="B59" s="14" t="s">
        <v>129</v>
      </c>
      <c r="C59" s="9" t="s">
        <v>73</v>
      </c>
      <c r="D59" s="14" t="s">
        <v>413</v>
      </c>
      <c r="E59" s="25">
        <f>VLOOKUP(A59,'Scores-DRCI'!A$1:M$254,13,FALSE)</f>
        <v>0.13171822842684275</v>
      </c>
      <c r="F59" s="44">
        <f t="shared" si="0"/>
        <v>90060.593420327044</v>
      </c>
      <c r="G59" s="40">
        <v>0</v>
      </c>
      <c r="H59" s="45">
        <f t="shared" si="1"/>
        <v>0</v>
      </c>
      <c r="I59" s="49">
        <v>0</v>
      </c>
      <c r="J59" s="45">
        <f t="shared" si="7"/>
        <v>0</v>
      </c>
      <c r="K59" s="44">
        <f t="shared" si="4"/>
        <v>0</v>
      </c>
      <c r="L59" s="49">
        <f t="shared" si="9"/>
        <v>0</v>
      </c>
    </row>
    <row r="60" spans="1:12" x14ac:dyDescent="0.2">
      <c r="A60" s="6" t="s">
        <v>193</v>
      </c>
      <c r="B60" s="14" t="s">
        <v>194</v>
      </c>
      <c r="C60" s="9" t="s">
        <v>7</v>
      </c>
      <c r="D60" s="14" t="s">
        <v>413</v>
      </c>
      <c r="E60" s="25">
        <f>VLOOKUP(A60,'Scores-DRCI'!A$1:M$254,13,FALSE)</f>
        <v>0.12902320127078246</v>
      </c>
      <c r="F60" s="44">
        <f t="shared" si="0"/>
        <v>88217.904311480626</v>
      </c>
      <c r="G60" s="40">
        <v>0</v>
      </c>
      <c r="H60" s="45">
        <f t="shared" si="1"/>
        <v>0</v>
      </c>
      <c r="I60" s="49">
        <v>0</v>
      </c>
      <c r="J60" s="45">
        <f t="shared" si="7"/>
        <v>0</v>
      </c>
      <c r="K60" s="44">
        <f t="shared" si="4"/>
        <v>0</v>
      </c>
      <c r="L60" s="49">
        <f t="shared" si="9"/>
        <v>0</v>
      </c>
    </row>
    <row r="61" spans="1:12" x14ac:dyDescent="0.2">
      <c r="A61" s="6" t="s">
        <v>161</v>
      </c>
      <c r="B61" s="14" t="s">
        <v>162</v>
      </c>
      <c r="C61" s="9" t="s">
        <v>7</v>
      </c>
      <c r="D61" s="14" t="s">
        <v>413</v>
      </c>
      <c r="E61" s="25">
        <f>VLOOKUP(A61,'Scores-DRCI'!A$1:M$254,13,FALSE)</f>
        <v>8.7537145073351683E-2</v>
      </c>
      <c r="F61" s="44">
        <f t="shared" si="0"/>
        <v>59852.363076731963</v>
      </c>
      <c r="G61" s="40">
        <v>0</v>
      </c>
      <c r="H61" s="45">
        <f t="shared" si="1"/>
        <v>0</v>
      </c>
      <c r="I61" s="49">
        <v>0</v>
      </c>
      <c r="J61" s="45">
        <f t="shared" si="7"/>
        <v>0</v>
      </c>
      <c r="K61" s="44">
        <f t="shared" si="4"/>
        <v>0</v>
      </c>
      <c r="L61" s="49">
        <f t="shared" si="9"/>
        <v>0</v>
      </c>
    </row>
    <row r="62" spans="1:12" x14ac:dyDescent="0.2">
      <c r="A62" s="6" t="s">
        <v>132</v>
      </c>
      <c r="B62" s="14" t="s">
        <v>133</v>
      </c>
      <c r="C62" s="9" t="s">
        <v>73</v>
      </c>
      <c r="D62" s="14" t="s">
        <v>413</v>
      </c>
      <c r="E62" s="25">
        <f>VLOOKUP(A62,'Scores-DRCI'!A$1:M$254,13,FALSE)</f>
        <v>7.4883114684748925E-2</v>
      </c>
      <c r="F62" s="44">
        <f t="shared" si="0"/>
        <v>51200.337464427481</v>
      </c>
      <c r="G62" s="40">
        <v>0</v>
      </c>
      <c r="H62" s="45">
        <f t="shared" si="1"/>
        <v>0</v>
      </c>
      <c r="I62" s="49">
        <v>0</v>
      </c>
      <c r="J62" s="45">
        <f t="shared" si="7"/>
        <v>0</v>
      </c>
      <c r="K62" s="44">
        <f t="shared" si="4"/>
        <v>0</v>
      </c>
      <c r="L62" s="49">
        <f t="shared" si="9"/>
        <v>0</v>
      </c>
    </row>
    <row r="63" spans="1:12" x14ac:dyDescent="0.2">
      <c r="A63" s="6" t="s">
        <v>80</v>
      </c>
      <c r="B63" s="14" t="s">
        <v>81</v>
      </c>
      <c r="C63" s="9" t="s">
        <v>73</v>
      </c>
      <c r="D63" s="14" t="s">
        <v>322</v>
      </c>
      <c r="E63" s="25">
        <f>VLOOKUP(A63,'Scores-DRCI'!A$1:M$254,13,FALSE)</f>
        <v>6.7414841320825022E-2</v>
      </c>
      <c r="F63" s="44">
        <f t="shared" si="0"/>
        <v>46094.00450646659</v>
      </c>
      <c r="G63" s="40">
        <v>0</v>
      </c>
      <c r="H63" s="45">
        <f t="shared" si="1"/>
        <v>0</v>
      </c>
      <c r="I63" s="49">
        <v>0</v>
      </c>
      <c r="J63" s="45">
        <f t="shared" si="7"/>
        <v>0</v>
      </c>
      <c r="K63" s="44">
        <f t="shared" si="4"/>
        <v>0</v>
      </c>
      <c r="L63" s="49">
        <f t="shared" si="9"/>
        <v>0</v>
      </c>
    </row>
    <row r="64" spans="1:12" x14ac:dyDescent="0.2">
      <c r="A64" s="6" t="s">
        <v>177</v>
      </c>
      <c r="B64" s="14" t="s">
        <v>178</v>
      </c>
      <c r="C64" s="9" t="s">
        <v>344</v>
      </c>
      <c r="D64" s="14" t="s">
        <v>413</v>
      </c>
      <c r="E64" s="25">
        <f>VLOOKUP(A64,'Scores-DRCI'!A$1:M$254,13,FALSE)</f>
        <v>6.7414841320825022E-2</v>
      </c>
      <c r="F64" s="44">
        <f t="shared" si="0"/>
        <v>46094.00450646659</v>
      </c>
      <c r="G64" s="40">
        <v>0</v>
      </c>
      <c r="H64" s="45">
        <f t="shared" si="1"/>
        <v>0</v>
      </c>
      <c r="I64" s="49">
        <v>0</v>
      </c>
      <c r="J64" s="45">
        <f t="shared" si="7"/>
        <v>0</v>
      </c>
      <c r="K64" s="44">
        <f t="shared" si="4"/>
        <v>0</v>
      </c>
      <c r="L64" s="49">
        <f t="shared" si="9"/>
        <v>0</v>
      </c>
    </row>
    <row r="65" spans="1:12" x14ac:dyDescent="0.2">
      <c r="A65" s="6" t="s">
        <v>84</v>
      </c>
      <c r="B65" s="14" t="s">
        <v>85</v>
      </c>
      <c r="C65" s="9" t="s">
        <v>7</v>
      </c>
      <c r="D65" s="14" t="s">
        <v>322</v>
      </c>
      <c r="E65" s="25">
        <f>VLOOKUP(A65,'Scores-DRCI'!A$1:M$254,13,FALSE)</f>
        <v>6.4511600635391228E-2</v>
      </c>
      <c r="F65" s="44">
        <f t="shared" si="0"/>
        <v>44108.952155740313</v>
      </c>
      <c r="G65" s="40">
        <v>0</v>
      </c>
      <c r="H65" s="45">
        <f t="shared" si="1"/>
        <v>0</v>
      </c>
      <c r="I65" s="49">
        <v>0</v>
      </c>
      <c r="J65" s="45">
        <f t="shared" si="7"/>
        <v>0</v>
      </c>
      <c r="K65" s="44">
        <f t="shared" si="4"/>
        <v>0</v>
      </c>
      <c r="L65" s="49">
        <f t="shared" si="9"/>
        <v>0</v>
      </c>
    </row>
    <row r="66" spans="1:12" x14ac:dyDescent="0.2">
      <c r="A66" s="6" t="s">
        <v>122</v>
      </c>
      <c r="B66" s="14" t="s">
        <v>123</v>
      </c>
      <c r="C66" s="9" t="s">
        <v>7</v>
      </c>
      <c r="D66" s="14" t="s">
        <v>363</v>
      </c>
      <c r="E66" s="25">
        <f>VLOOKUP(A66,'Scores-DRCI'!A$1:M$254,13,FALSE)</f>
        <v>6.4511600635391228E-2</v>
      </c>
      <c r="F66" s="44">
        <f t="shared" ref="F66:F129" si="10">+E66*$F$249/$E$249</f>
        <v>44108.952155740313</v>
      </c>
      <c r="G66" s="40">
        <v>0</v>
      </c>
      <c r="H66" s="45">
        <f t="shared" ref="H66:H129" si="11">+G66*$H$249/$G$249</f>
        <v>0</v>
      </c>
      <c r="I66" s="49">
        <v>0</v>
      </c>
      <c r="J66" s="45">
        <f t="shared" si="7"/>
        <v>0</v>
      </c>
      <c r="K66" s="44">
        <f t="shared" si="4"/>
        <v>0</v>
      </c>
      <c r="L66" s="49">
        <f t="shared" si="9"/>
        <v>0</v>
      </c>
    </row>
    <row r="67" spans="1:12" x14ac:dyDescent="0.2">
      <c r="A67" s="6" t="s">
        <v>278</v>
      </c>
      <c r="B67" s="14" t="s">
        <v>279</v>
      </c>
      <c r="C67" s="9" t="s">
        <v>73</v>
      </c>
      <c r="D67" s="14" t="s">
        <v>518</v>
      </c>
      <c r="E67" s="25">
        <f>VLOOKUP(A67,'Scores-DRCI'!A$1:M$254,13,FALSE)</f>
        <v>6.2229084296146167E-2</v>
      </c>
      <c r="F67" s="44">
        <f t="shared" si="10"/>
        <v>42548.311852122999</v>
      </c>
      <c r="G67" s="40">
        <v>0</v>
      </c>
      <c r="H67" s="45">
        <f t="shared" si="11"/>
        <v>0</v>
      </c>
      <c r="I67" s="49">
        <v>0</v>
      </c>
      <c r="J67" s="45">
        <f t="shared" ref="J67:J126" si="12">+I67*1000000/58027039</f>
        <v>0</v>
      </c>
      <c r="K67" s="44">
        <f t="shared" ref="K67:K126" si="13">+I67-J67</f>
        <v>0</v>
      </c>
      <c r="L67" s="49">
        <f t="shared" si="9"/>
        <v>0</v>
      </c>
    </row>
    <row r="68" spans="1:12" x14ac:dyDescent="0.2">
      <c r="A68" s="6" t="s">
        <v>41</v>
      </c>
      <c r="B68" s="14" t="s">
        <v>42</v>
      </c>
      <c r="C68" s="9" t="s">
        <v>344</v>
      </c>
      <c r="D68" s="14" t="s">
        <v>439</v>
      </c>
      <c r="E68" s="25">
        <f>VLOOKUP(A68,'Scores-DRCI'!A$1:M$254,13,FALSE)</f>
        <v>5.932584361071238E-2</v>
      </c>
      <c r="F68" s="44">
        <f t="shared" si="10"/>
        <v>40563.259501396729</v>
      </c>
      <c r="G68" s="40">
        <v>0</v>
      </c>
      <c r="H68" s="45">
        <f t="shared" si="11"/>
        <v>0</v>
      </c>
      <c r="I68" s="49">
        <v>0</v>
      </c>
      <c r="J68" s="45">
        <f t="shared" si="12"/>
        <v>0</v>
      </c>
      <c r="K68" s="44">
        <f t="shared" si="13"/>
        <v>0</v>
      </c>
      <c r="L68" s="49">
        <f t="shared" si="9"/>
        <v>0</v>
      </c>
    </row>
    <row r="69" spans="1:12" x14ac:dyDescent="0.2">
      <c r="A69" s="6" t="s">
        <v>462</v>
      </c>
      <c r="B69" s="14" t="s">
        <v>463</v>
      </c>
      <c r="C69" s="9" t="s">
        <v>344</v>
      </c>
      <c r="D69" s="14" t="s">
        <v>439</v>
      </c>
      <c r="E69" s="25">
        <f>VLOOKUP(A69,'Scores-DRCI'!A$1:M$254,13,FALSE)</f>
        <v>5.7043327271467326E-2</v>
      </c>
      <c r="F69" s="44">
        <f t="shared" si="10"/>
        <v>39002.619197779422</v>
      </c>
      <c r="G69" s="40">
        <v>0</v>
      </c>
      <c r="H69" s="45">
        <f t="shared" si="11"/>
        <v>0</v>
      </c>
      <c r="I69" s="49">
        <v>0</v>
      </c>
      <c r="J69" s="45">
        <f t="shared" si="12"/>
        <v>0</v>
      </c>
      <c r="K69" s="44">
        <f t="shared" si="13"/>
        <v>0</v>
      </c>
      <c r="L69" s="49">
        <f t="shared" si="9"/>
        <v>0</v>
      </c>
    </row>
    <row r="70" spans="1:12" x14ac:dyDescent="0.2">
      <c r="A70" s="6" t="s">
        <v>157</v>
      </c>
      <c r="B70" s="14" t="s">
        <v>158</v>
      </c>
      <c r="C70" s="9" t="s">
        <v>7</v>
      </c>
      <c r="D70" s="14" t="s">
        <v>413</v>
      </c>
      <c r="E70" s="25">
        <f>VLOOKUP(A70,'Scores-DRCI'!A$1:M$254,13,FALSE)</f>
        <v>5.4140086586033531E-2</v>
      </c>
      <c r="F70" s="44">
        <f t="shared" si="10"/>
        <v>37017.566847053145</v>
      </c>
      <c r="G70" s="40">
        <v>0</v>
      </c>
      <c r="H70" s="45">
        <f t="shared" si="11"/>
        <v>0</v>
      </c>
      <c r="I70" s="49">
        <v>0</v>
      </c>
      <c r="J70" s="45">
        <f t="shared" si="12"/>
        <v>0</v>
      </c>
      <c r="K70" s="44">
        <f t="shared" si="13"/>
        <v>0</v>
      </c>
      <c r="L70" s="49">
        <f t="shared" si="9"/>
        <v>0</v>
      </c>
    </row>
    <row r="71" spans="1:12" x14ac:dyDescent="0.2">
      <c r="A71" s="6" t="s">
        <v>16</v>
      </c>
      <c r="B71" s="14" t="s">
        <v>17</v>
      </c>
      <c r="C71" s="9" t="s">
        <v>329</v>
      </c>
      <c r="D71" s="14" t="s">
        <v>374</v>
      </c>
      <c r="E71" s="25">
        <f>VLOOKUP(A71,'Scores-DRCI'!A$1:M$254,13,FALSE)</f>
        <v>4.6671813222109622E-2</v>
      </c>
      <c r="F71" s="44">
        <f t="shared" si="10"/>
        <v>31911.233889092251</v>
      </c>
      <c r="G71" s="40">
        <v>0</v>
      </c>
      <c r="H71" s="45">
        <f t="shared" si="11"/>
        <v>0</v>
      </c>
      <c r="I71" s="49">
        <v>0</v>
      </c>
      <c r="J71" s="45">
        <f t="shared" si="12"/>
        <v>0</v>
      </c>
      <c r="K71" s="44">
        <f t="shared" si="13"/>
        <v>0</v>
      </c>
      <c r="L71" s="49">
        <f t="shared" si="9"/>
        <v>0</v>
      </c>
    </row>
    <row r="72" spans="1:12" x14ac:dyDescent="0.2">
      <c r="A72" s="6" t="s">
        <v>187</v>
      </c>
      <c r="B72" s="14" t="s">
        <v>188</v>
      </c>
      <c r="C72" s="9" t="s">
        <v>73</v>
      </c>
      <c r="D72" s="14" t="s">
        <v>413</v>
      </c>
      <c r="E72" s="25">
        <f>VLOOKUP(A72,'Scores-DRCI'!A$1:M$254,13,FALSE)</f>
        <v>4.3768572536675841E-2</v>
      </c>
      <c r="F72" s="44">
        <f t="shared" si="10"/>
        <v>29926.181538365981</v>
      </c>
      <c r="G72" s="40">
        <v>0</v>
      </c>
      <c r="H72" s="45">
        <f t="shared" si="11"/>
        <v>0</v>
      </c>
      <c r="I72" s="49">
        <v>0</v>
      </c>
      <c r="J72" s="45">
        <f t="shared" si="12"/>
        <v>0</v>
      </c>
      <c r="K72" s="44">
        <f t="shared" si="13"/>
        <v>0</v>
      </c>
      <c r="L72" s="49">
        <f t="shared" si="9"/>
        <v>0</v>
      </c>
    </row>
    <row r="73" spans="1:12" x14ac:dyDescent="0.2">
      <c r="A73" s="6" t="s">
        <v>191</v>
      </c>
      <c r="B73" s="14" t="s">
        <v>192</v>
      </c>
      <c r="C73" s="9" t="s">
        <v>7</v>
      </c>
      <c r="D73" s="14" t="s">
        <v>413</v>
      </c>
      <c r="E73" s="25">
        <f>VLOOKUP(A73,'Scores-DRCI'!A$1:M$254,13,FALSE)</f>
        <v>4.3768572536675841E-2</v>
      </c>
      <c r="F73" s="44">
        <f t="shared" si="10"/>
        <v>29926.181538365981</v>
      </c>
      <c r="G73" s="40">
        <v>0</v>
      </c>
      <c r="H73" s="45">
        <f t="shared" si="11"/>
        <v>0</v>
      </c>
      <c r="I73" s="49">
        <v>0</v>
      </c>
      <c r="J73" s="45">
        <f t="shared" si="12"/>
        <v>0</v>
      </c>
      <c r="K73" s="44">
        <f t="shared" si="13"/>
        <v>0</v>
      </c>
      <c r="L73" s="49">
        <f t="shared" si="9"/>
        <v>0</v>
      </c>
    </row>
    <row r="74" spans="1:12" x14ac:dyDescent="0.2">
      <c r="A74" s="6" t="s">
        <v>221</v>
      </c>
      <c r="B74" s="14" t="s">
        <v>222</v>
      </c>
      <c r="C74" s="9" t="s">
        <v>7</v>
      </c>
      <c r="D74" s="14" t="s">
        <v>396</v>
      </c>
      <c r="E74" s="25">
        <f>VLOOKUP(A74,'Scores-DRCI'!A$1:M$254,13,FALSE)</f>
        <v>3.6300299172751932E-2</v>
      </c>
      <c r="F74" s="44">
        <f t="shared" si="10"/>
        <v>24819.848580405083</v>
      </c>
      <c r="G74" s="40">
        <v>0</v>
      </c>
      <c r="H74" s="45">
        <f t="shared" si="11"/>
        <v>0</v>
      </c>
      <c r="I74" s="49">
        <v>0</v>
      </c>
      <c r="J74" s="45">
        <f t="shared" si="12"/>
        <v>0</v>
      </c>
      <c r="K74" s="44">
        <f t="shared" si="13"/>
        <v>0</v>
      </c>
      <c r="L74" s="49">
        <f t="shared" si="9"/>
        <v>0</v>
      </c>
    </row>
    <row r="75" spans="1:12" x14ac:dyDescent="0.2">
      <c r="A75" s="6" t="s">
        <v>142</v>
      </c>
      <c r="B75" s="14" t="s">
        <v>143</v>
      </c>
      <c r="C75" s="9" t="s">
        <v>73</v>
      </c>
      <c r="D75" s="14" t="s">
        <v>413</v>
      </c>
      <c r="E75" s="25">
        <f>VLOOKUP(A75,'Scores-DRCI'!A$1:M$254,13,FALSE)</f>
        <v>3.6300299172751932E-2</v>
      </c>
      <c r="F75" s="44">
        <f t="shared" si="10"/>
        <v>24819.848580405083</v>
      </c>
      <c r="G75" s="40">
        <v>0</v>
      </c>
      <c r="H75" s="45">
        <f t="shared" si="11"/>
        <v>0</v>
      </c>
      <c r="I75" s="49">
        <v>0</v>
      </c>
      <c r="J75" s="45">
        <f t="shared" si="12"/>
        <v>0</v>
      </c>
      <c r="K75" s="44">
        <f t="shared" si="13"/>
        <v>0</v>
      </c>
      <c r="L75" s="49">
        <f t="shared" si="9"/>
        <v>0</v>
      </c>
    </row>
    <row r="76" spans="1:12" x14ac:dyDescent="0.2">
      <c r="A76" s="6" t="s">
        <v>43</v>
      </c>
      <c r="B76" s="14" t="s">
        <v>44</v>
      </c>
      <c r="C76" s="9" t="s">
        <v>7</v>
      </c>
      <c r="D76" s="14" t="s">
        <v>439</v>
      </c>
      <c r="E76" s="25">
        <f>VLOOKUP(A76,'Scores-DRCI'!A$1:M$254,13,FALSE)</f>
        <v>3.1114542148073084E-2</v>
      </c>
      <c r="F76" s="44">
        <f t="shared" si="10"/>
        <v>21274.155926061499</v>
      </c>
      <c r="G76" s="40">
        <v>0</v>
      </c>
      <c r="H76" s="45">
        <f t="shared" si="11"/>
        <v>0</v>
      </c>
      <c r="I76" s="49">
        <v>0</v>
      </c>
      <c r="J76" s="45">
        <f t="shared" si="12"/>
        <v>0</v>
      </c>
      <c r="K76" s="44">
        <f t="shared" si="13"/>
        <v>0</v>
      </c>
      <c r="L76" s="49">
        <f t="shared" si="9"/>
        <v>0</v>
      </c>
    </row>
    <row r="77" spans="1:12" x14ac:dyDescent="0.2">
      <c r="A77" s="6" t="s">
        <v>280</v>
      </c>
      <c r="B77" s="14" t="s">
        <v>281</v>
      </c>
      <c r="C77" s="9" t="s">
        <v>73</v>
      </c>
      <c r="D77" s="14" t="s">
        <v>518</v>
      </c>
      <c r="E77" s="25">
        <f>VLOOKUP(A77,'Scores-DRCI'!A$1:M$254,13,FALSE)</f>
        <v>3.1114542148073084E-2</v>
      </c>
      <c r="F77" s="44">
        <f t="shared" si="10"/>
        <v>21274.155926061499</v>
      </c>
      <c r="G77" s="40">
        <v>0</v>
      </c>
      <c r="H77" s="45">
        <f t="shared" si="11"/>
        <v>0</v>
      </c>
      <c r="I77" s="49">
        <v>0</v>
      </c>
      <c r="J77" s="45">
        <f t="shared" si="12"/>
        <v>0</v>
      </c>
      <c r="K77" s="44">
        <f t="shared" si="13"/>
        <v>0</v>
      </c>
      <c r="L77" s="49">
        <f t="shared" si="9"/>
        <v>0</v>
      </c>
    </row>
    <row r="78" spans="1:12" x14ac:dyDescent="0.2">
      <c r="A78" s="6" t="s">
        <v>292</v>
      </c>
      <c r="B78" s="14" t="s">
        <v>293</v>
      </c>
      <c r="C78" s="9" t="s">
        <v>73</v>
      </c>
      <c r="D78" s="14" t="s">
        <v>518</v>
      </c>
      <c r="E78" s="25">
        <f>VLOOKUP(A78,'Scores-DRCI'!A$1:M$254,13,FALSE)</f>
        <v>3.1114542148073084E-2</v>
      </c>
      <c r="F78" s="44">
        <f t="shared" si="10"/>
        <v>21274.155926061499</v>
      </c>
      <c r="G78" s="40">
        <v>0</v>
      </c>
      <c r="H78" s="45">
        <f t="shared" si="11"/>
        <v>0</v>
      </c>
      <c r="I78" s="49">
        <v>0</v>
      </c>
      <c r="J78" s="45">
        <f t="shared" si="12"/>
        <v>0</v>
      </c>
      <c r="K78" s="44">
        <f t="shared" si="13"/>
        <v>0</v>
      </c>
      <c r="L78" s="49">
        <f t="shared" si="9"/>
        <v>0</v>
      </c>
    </row>
    <row r="79" spans="1:12" x14ac:dyDescent="0.2">
      <c r="A79" s="6" t="s">
        <v>28</v>
      </c>
      <c r="B79" s="14" t="s">
        <v>29</v>
      </c>
      <c r="C79" s="9" t="s">
        <v>7</v>
      </c>
      <c r="D79" s="14" t="s">
        <v>439</v>
      </c>
      <c r="E79" s="25">
        <f>VLOOKUP(A79,'Scores-DRCI'!A$1:M$254,13,FALSE)</f>
        <v>2.5928785123394239E-2</v>
      </c>
      <c r="F79" s="44">
        <f t="shared" si="10"/>
        <v>17728.463271717919</v>
      </c>
      <c r="G79" s="40">
        <v>0</v>
      </c>
      <c r="H79" s="45">
        <f t="shared" si="11"/>
        <v>0</v>
      </c>
      <c r="I79" s="49">
        <v>0</v>
      </c>
      <c r="J79" s="45">
        <f t="shared" si="12"/>
        <v>0</v>
      </c>
      <c r="K79" s="44">
        <f t="shared" si="13"/>
        <v>0</v>
      </c>
      <c r="L79" s="49">
        <f t="shared" si="9"/>
        <v>0</v>
      </c>
    </row>
    <row r="80" spans="1:12" x14ac:dyDescent="0.2">
      <c r="A80" s="6" t="s">
        <v>47</v>
      </c>
      <c r="B80" s="14" t="s">
        <v>48</v>
      </c>
      <c r="C80" s="9" t="s">
        <v>7</v>
      </c>
      <c r="D80" s="14" t="s">
        <v>439</v>
      </c>
      <c r="E80" s="25">
        <f>VLOOKUP(A80,'Scores-DRCI'!A$1:M$254,13,FALSE)</f>
        <v>2.0743028098715394E-2</v>
      </c>
      <c r="F80" s="44">
        <f t="shared" si="10"/>
        <v>14182.770617374337</v>
      </c>
      <c r="G80" s="40">
        <v>0</v>
      </c>
      <c r="H80" s="45">
        <f t="shared" si="11"/>
        <v>0</v>
      </c>
      <c r="I80" s="49">
        <v>0</v>
      </c>
      <c r="J80" s="45">
        <f t="shared" si="12"/>
        <v>0</v>
      </c>
      <c r="K80" s="44">
        <f t="shared" si="13"/>
        <v>0</v>
      </c>
      <c r="L80" s="49">
        <f t="shared" si="9"/>
        <v>0</v>
      </c>
    </row>
    <row r="81" spans="1:12" x14ac:dyDescent="0.2">
      <c r="A81" s="6" t="s">
        <v>163</v>
      </c>
      <c r="B81" s="14" t="s">
        <v>164</v>
      </c>
      <c r="C81" s="9" t="s">
        <v>7</v>
      </c>
      <c r="D81" s="14" t="s">
        <v>413</v>
      </c>
      <c r="E81" s="25">
        <f>VLOOKUP(A81,'Scores-DRCI'!A$1:M$254,13,FALSE)</f>
        <v>1.5557271074036542E-2</v>
      </c>
      <c r="F81" s="44">
        <f t="shared" si="10"/>
        <v>10637.07796303075</v>
      </c>
      <c r="G81" s="40">
        <v>0</v>
      </c>
      <c r="H81" s="45">
        <f t="shared" si="11"/>
        <v>0</v>
      </c>
      <c r="I81" s="49">
        <v>0</v>
      </c>
      <c r="J81" s="45">
        <f t="shared" si="12"/>
        <v>0</v>
      </c>
      <c r="K81" s="44">
        <f t="shared" si="13"/>
        <v>0</v>
      </c>
      <c r="L81" s="49">
        <f t="shared" si="9"/>
        <v>0</v>
      </c>
    </row>
    <row r="82" spans="1:12" x14ac:dyDescent="0.2">
      <c r="A82" s="6" t="s">
        <v>290</v>
      </c>
      <c r="B82" s="14" t="s">
        <v>291</v>
      </c>
      <c r="C82" s="9" t="s">
        <v>7</v>
      </c>
      <c r="D82" s="14" t="s">
        <v>518</v>
      </c>
      <c r="E82" s="25">
        <f>VLOOKUP(A82,'Scores-DRCI'!A$1:M$254,13,FALSE)</f>
        <v>1.5557271074036542E-2</v>
      </c>
      <c r="F82" s="44">
        <f t="shared" si="10"/>
        <v>10637.07796303075</v>
      </c>
      <c r="G82" s="40">
        <v>0</v>
      </c>
      <c r="H82" s="45">
        <f t="shared" si="11"/>
        <v>0</v>
      </c>
      <c r="I82" s="49">
        <v>0</v>
      </c>
      <c r="J82" s="45">
        <f t="shared" si="12"/>
        <v>0</v>
      </c>
      <c r="K82" s="44">
        <f t="shared" si="13"/>
        <v>0</v>
      </c>
      <c r="L82" s="49">
        <f t="shared" si="9"/>
        <v>0</v>
      </c>
    </row>
    <row r="83" spans="1:12" x14ac:dyDescent="0.2">
      <c r="A83" s="6" t="s">
        <v>113</v>
      </c>
      <c r="B83" s="14" t="s">
        <v>114</v>
      </c>
      <c r="C83" s="9" t="s">
        <v>34</v>
      </c>
      <c r="D83" s="14" t="s">
        <v>106</v>
      </c>
      <c r="E83" s="25">
        <f>VLOOKUP(A83,'Scores-DRCI'!A$1:M$254,13,FALSE)</f>
        <v>1.0371514049357697E-2</v>
      </c>
      <c r="F83" s="44">
        <f t="shared" si="10"/>
        <v>7091.3853086871686</v>
      </c>
      <c r="G83" s="40">
        <v>0</v>
      </c>
      <c r="H83" s="45">
        <f t="shared" si="11"/>
        <v>0</v>
      </c>
      <c r="I83" s="49">
        <v>0</v>
      </c>
      <c r="J83" s="45">
        <f t="shared" si="12"/>
        <v>0</v>
      </c>
      <c r="K83" s="44">
        <f t="shared" si="13"/>
        <v>0</v>
      </c>
      <c r="L83" s="49">
        <f t="shared" si="9"/>
        <v>0</v>
      </c>
    </row>
    <row r="84" spans="1:12" x14ac:dyDescent="0.2">
      <c r="A84" s="6" t="s">
        <v>235</v>
      </c>
      <c r="B84" s="14" t="s">
        <v>236</v>
      </c>
      <c r="C84" s="9" t="s">
        <v>7</v>
      </c>
      <c r="D84" s="14" t="s">
        <v>396</v>
      </c>
      <c r="E84" s="25">
        <f>VLOOKUP(A84,'Scores-DRCI'!A$1:M$254,13,FALSE)</f>
        <v>1.0371514049357697E-2</v>
      </c>
      <c r="F84" s="44">
        <f t="shared" si="10"/>
        <v>7091.3853086871686</v>
      </c>
      <c r="G84" s="40">
        <v>0</v>
      </c>
      <c r="H84" s="45">
        <f t="shared" si="11"/>
        <v>0</v>
      </c>
      <c r="I84" s="49">
        <v>0</v>
      </c>
      <c r="J84" s="45">
        <f t="shared" si="12"/>
        <v>0</v>
      </c>
      <c r="K84" s="44">
        <f t="shared" si="13"/>
        <v>0</v>
      </c>
      <c r="L84" s="49">
        <f t="shared" si="9"/>
        <v>0</v>
      </c>
    </row>
    <row r="85" spans="1:12" x14ac:dyDescent="0.2">
      <c r="A85" s="6" t="s">
        <v>153</v>
      </c>
      <c r="B85" s="14" t="s">
        <v>154</v>
      </c>
      <c r="C85" s="9" t="s">
        <v>7</v>
      </c>
      <c r="D85" s="14" t="s">
        <v>413</v>
      </c>
      <c r="E85" s="25">
        <f>VLOOKUP(A85,'Scores-DRCI'!A$1:M$254,13,FALSE)</f>
        <v>1.0371514049357697E-2</v>
      </c>
      <c r="F85" s="44">
        <f t="shared" si="10"/>
        <v>7091.3853086871686</v>
      </c>
      <c r="G85" s="40">
        <v>0</v>
      </c>
      <c r="H85" s="45">
        <f t="shared" si="11"/>
        <v>0</v>
      </c>
      <c r="I85" s="49">
        <v>0</v>
      </c>
      <c r="J85" s="45">
        <f t="shared" si="12"/>
        <v>0</v>
      </c>
      <c r="K85" s="44">
        <f t="shared" si="13"/>
        <v>0</v>
      </c>
      <c r="L85" s="49">
        <f t="shared" si="9"/>
        <v>0</v>
      </c>
    </row>
    <row r="86" spans="1:12" x14ac:dyDescent="0.2">
      <c r="A86" s="6" t="s">
        <v>121</v>
      </c>
      <c r="B86" s="14" t="s">
        <v>360</v>
      </c>
      <c r="C86" s="9" t="s">
        <v>7</v>
      </c>
      <c r="D86" s="14" t="s">
        <v>106</v>
      </c>
      <c r="E86" s="25">
        <f>VLOOKUP(A86,'Scores-DRCI'!A$1:M$254,13,FALSE)</f>
        <v>5.1857570246788484E-3</v>
      </c>
      <c r="F86" s="44">
        <f t="shared" si="10"/>
        <v>3545.6926543435843</v>
      </c>
      <c r="G86" s="40">
        <v>0</v>
      </c>
      <c r="H86" s="45">
        <f t="shared" si="11"/>
        <v>0</v>
      </c>
      <c r="I86" s="49">
        <v>0</v>
      </c>
      <c r="J86" s="45">
        <f t="shared" si="12"/>
        <v>0</v>
      </c>
      <c r="K86" s="44">
        <f t="shared" si="13"/>
        <v>0</v>
      </c>
      <c r="L86" s="49">
        <f t="shared" si="9"/>
        <v>0</v>
      </c>
    </row>
    <row r="87" spans="1:12" x14ac:dyDescent="0.2">
      <c r="A87" s="6" t="s">
        <v>24</v>
      </c>
      <c r="B87" s="14" t="s">
        <v>25</v>
      </c>
      <c r="C87" s="9" t="s">
        <v>7</v>
      </c>
      <c r="D87" s="14" t="s">
        <v>374</v>
      </c>
      <c r="E87" s="25">
        <f>VLOOKUP(A87,'Scores-DRCI'!A$1:M$254,13,FALSE)</f>
        <v>5.1857570246788484E-3</v>
      </c>
      <c r="F87" s="44">
        <f t="shared" si="10"/>
        <v>3545.6926543435843</v>
      </c>
      <c r="G87" s="40">
        <v>0</v>
      </c>
      <c r="H87" s="45">
        <f t="shared" si="11"/>
        <v>0</v>
      </c>
      <c r="I87" s="49">
        <v>0</v>
      </c>
      <c r="J87" s="45">
        <f t="shared" si="12"/>
        <v>0</v>
      </c>
      <c r="K87" s="44">
        <f t="shared" si="13"/>
        <v>0</v>
      </c>
      <c r="L87" s="49">
        <f t="shared" si="9"/>
        <v>0</v>
      </c>
    </row>
    <row r="88" spans="1:12" x14ac:dyDescent="0.2">
      <c r="A88" s="6" t="s">
        <v>211</v>
      </c>
      <c r="B88" s="14" t="s">
        <v>212</v>
      </c>
      <c r="C88" s="9" t="s">
        <v>7</v>
      </c>
      <c r="D88" s="14" t="s">
        <v>396</v>
      </c>
      <c r="E88" s="25">
        <f>VLOOKUP(A88,'Scores-DRCI'!A$1:M$254,13,FALSE)</f>
        <v>5.1857570246788484E-3</v>
      </c>
      <c r="F88" s="44">
        <f t="shared" si="10"/>
        <v>3545.6926543435843</v>
      </c>
      <c r="G88" s="40">
        <v>0</v>
      </c>
      <c r="H88" s="45">
        <f t="shared" si="11"/>
        <v>0</v>
      </c>
      <c r="I88" s="49">
        <v>0</v>
      </c>
      <c r="J88" s="45">
        <f t="shared" si="12"/>
        <v>0</v>
      </c>
      <c r="K88" s="44">
        <f t="shared" si="13"/>
        <v>0</v>
      </c>
      <c r="L88" s="49">
        <f t="shared" si="9"/>
        <v>0</v>
      </c>
    </row>
    <row r="89" spans="1:12" x14ac:dyDescent="0.2">
      <c r="A89" s="6" t="s">
        <v>483</v>
      </c>
      <c r="B89" s="14" t="s">
        <v>484</v>
      </c>
      <c r="C89" s="9" t="s">
        <v>73</v>
      </c>
      <c r="D89" s="14" t="s">
        <v>468</v>
      </c>
      <c r="E89" s="25">
        <f>VLOOKUP(A89,'Scores-DRCI'!A$1:M$254,13,FALSE)</f>
        <v>5.1857570246788484E-3</v>
      </c>
      <c r="F89" s="44">
        <f t="shared" si="10"/>
        <v>3545.6926543435843</v>
      </c>
      <c r="G89" s="40">
        <v>0</v>
      </c>
      <c r="H89" s="45">
        <f t="shared" si="11"/>
        <v>0</v>
      </c>
      <c r="I89" s="49">
        <v>0</v>
      </c>
      <c r="J89" s="45">
        <f t="shared" si="12"/>
        <v>0</v>
      </c>
      <c r="K89" s="44">
        <f t="shared" si="13"/>
        <v>0</v>
      </c>
      <c r="L89" s="49">
        <f t="shared" si="9"/>
        <v>0</v>
      </c>
    </row>
    <row r="90" spans="1:12" x14ac:dyDescent="0.2">
      <c r="A90" s="6" t="s">
        <v>276</v>
      </c>
      <c r="B90" s="14" t="s">
        <v>277</v>
      </c>
      <c r="C90" s="9" t="s">
        <v>7</v>
      </c>
      <c r="D90" s="14" t="s">
        <v>518</v>
      </c>
      <c r="E90" s="25">
        <f>VLOOKUP(A90,'Scores-DRCI'!A$1:M$254,13,FALSE)</f>
        <v>5.1857570246788484E-3</v>
      </c>
      <c r="F90" s="44">
        <f t="shared" si="10"/>
        <v>3545.6926543435843</v>
      </c>
      <c r="G90" s="40">
        <v>0</v>
      </c>
      <c r="H90" s="45">
        <f t="shared" si="11"/>
        <v>0</v>
      </c>
      <c r="I90" s="49">
        <v>0</v>
      </c>
      <c r="J90" s="45">
        <f t="shared" si="12"/>
        <v>0</v>
      </c>
      <c r="K90" s="44">
        <f t="shared" si="13"/>
        <v>0</v>
      </c>
      <c r="L90" s="49">
        <f t="shared" si="9"/>
        <v>0</v>
      </c>
    </row>
    <row r="91" spans="1:12" x14ac:dyDescent="0.2">
      <c r="A91" s="6" t="s">
        <v>282</v>
      </c>
      <c r="B91" s="14" t="s">
        <v>283</v>
      </c>
      <c r="C91" s="9" t="s">
        <v>7</v>
      </c>
      <c r="D91" s="14" t="s">
        <v>518</v>
      </c>
      <c r="E91" s="25">
        <f>VLOOKUP(A91,'Scores-DRCI'!A$1:M$254,13,FALSE)</f>
        <v>5.1857570246788484E-3</v>
      </c>
      <c r="F91" s="44">
        <f t="shared" si="10"/>
        <v>3545.6926543435843</v>
      </c>
      <c r="G91" s="40">
        <v>0</v>
      </c>
      <c r="H91" s="45">
        <f t="shared" si="11"/>
        <v>0</v>
      </c>
      <c r="I91" s="49">
        <v>0</v>
      </c>
      <c r="J91" s="45">
        <f t="shared" si="12"/>
        <v>0</v>
      </c>
      <c r="K91" s="44">
        <f t="shared" si="13"/>
        <v>0</v>
      </c>
      <c r="L91" s="49">
        <f t="shared" si="9"/>
        <v>0</v>
      </c>
    </row>
    <row r="92" spans="1:12" x14ac:dyDescent="0.2">
      <c r="A92" s="6" t="s">
        <v>320</v>
      </c>
      <c r="B92" s="14" t="s">
        <v>321</v>
      </c>
      <c r="C92" s="9" t="s">
        <v>34</v>
      </c>
      <c r="D92" s="14" t="s">
        <v>322</v>
      </c>
      <c r="E92" s="25">
        <f>VLOOKUP(A92,'Scores-DRCI'!A$1:M$254,13,FALSE)</f>
        <v>0</v>
      </c>
      <c r="F92" s="44">
        <f t="shared" si="10"/>
        <v>0</v>
      </c>
      <c r="G92" s="40">
        <v>0</v>
      </c>
      <c r="H92" s="45">
        <f t="shared" si="11"/>
        <v>0</v>
      </c>
      <c r="I92" s="49">
        <v>0</v>
      </c>
      <c r="J92" s="45">
        <f t="shared" si="12"/>
        <v>0</v>
      </c>
      <c r="K92" s="44">
        <f t="shared" si="13"/>
        <v>0</v>
      </c>
      <c r="L92" s="49">
        <f t="shared" si="9"/>
        <v>0</v>
      </c>
    </row>
    <row r="93" spans="1:12" x14ac:dyDescent="0.2">
      <c r="A93" s="6" t="s">
        <v>323</v>
      </c>
      <c r="B93" s="14" t="s">
        <v>324</v>
      </c>
      <c r="C93" s="9" t="s">
        <v>34</v>
      </c>
      <c r="D93" s="14" t="s">
        <v>322</v>
      </c>
      <c r="E93" s="25">
        <f>VLOOKUP(A93,'Scores-DRCI'!A$1:M$254,13,FALSE)</f>
        <v>0</v>
      </c>
      <c r="F93" s="44">
        <f t="shared" si="10"/>
        <v>0</v>
      </c>
      <c r="G93" s="40">
        <v>0</v>
      </c>
      <c r="H93" s="45">
        <f t="shared" si="11"/>
        <v>0</v>
      </c>
      <c r="I93" s="49">
        <v>0</v>
      </c>
      <c r="J93" s="45">
        <f t="shared" si="12"/>
        <v>0</v>
      </c>
      <c r="K93" s="44">
        <f t="shared" si="13"/>
        <v>0</v>
      </c>
      <c r="L93" s="49">
        <f t="shared" si="9"/>
        <v>0</v>
      </c>
    </row>
    <row r="94" spans="1:12" x14ac:dyDescent="0.2">
      <c r="A94" s="6" t="s">
        <v>55</v>
      </c>
      <c r="B94" s="14" t="s">
        <v>56</v>
      </c>
      <c r="C94" s="9" t="s">
        <v>7</v>
      </c>
      <c r="D94" s="14" t="s">
        <v>322</v>
      </c>
      <c r="E94" s="25">
        <f>VLOOKUP(A94,'Scores-DRCI'!A$1:M$254,13,FALSE)</f>
        <v>0</v>
      </c>
      <c r="F94" s="44">
        <f t="shared" si="10"/>
        <v>0</v>
      </c>
      <c r="G94" s="40">
        <v>0</v>
      </c>
      <c r="H94" s="45">
        <f t="shared" si="11"/>
        <v>0</v>
      </c>
      <c r="I94" s="49">
        <v>0</v>
      </c>
      <c r="J94" s="45">
        <f t="shared" si="12"/>
        <v>0</v>
      </c>
      <c r="K94" s="44">
        <f t="shared" si="13"/>
        <v>0</v>
      </c>
      <c r="L94" s="49">
        <f t="shared" si="9"/>
        <v>0</v>
      </c>
    </row>
    <row r="95" spans="1:12" x14ac:dyDescent="0.2">
      <c r="A95" s="6" t="s">
        <v>57</v>
      </c>
      <c r="B95" s="14" t="s">
        <v>58</v>
      </c>
      <c r="C95" s="9" t="s">
        <v>7</v>
      </c>
      <c r="D95" s="14" t="s">
        <v>322</v>
      </c>
      <c r="E95" s="25">
        <f>VLOOKUP(A95,'Scores-DRCI'!A$1:M$254,13,FALSE)</f>
        <v>0</v>
      </c>
      <c r="F95" s="44">
        <f t="shared" si="10"/>
        <v>0</v>
      </c>
      <c r="G95" s="40">
        <v>0</v>
      </c>
      <c r="H95" s="45">
        <f t="shared" si="11"/>
        <v>0</v>
      </c>
      <c r="I95" s="49">
        <v>0</v>
      </c>
      <c r="J95" s="45">
        <f t="shared" si="12"/>
        <v>0</v>
      </c>
      <c r="K95" s="44">
        <f t="shared" si="13"/>
        <v>0</v>
      </c>
      <c r="L95" s="49">
        <f t="shared" si="9"/>
        <v>0</v>
      </c>
    </row>
    <row r="96" spans="1:12" x14ac:dyDescent="0.2">
      <c r="A96" s="6" t="s">
        <v>325</v>
      </c>
      <c r="B96" s="14" t="s">
        <v>326</v>
      </c>
      <c r="C96" s="9" t="s">
        <v>34</v>
      </c>
      <c r="D96" s="14" t="s">
        <v>322</v>
      </c>
      <c r="E96" s="25">
        <f>VLOOKUP(A96,'Scores-DRCI'!A$1:M$254,13,FALSE)</f>
        <v>0</v>
      </c>
      <c r="F96" s="44">
        <f t="shared" si="10"/>
        <v>0</v>
      </c>
      <c r="G96" s="40">
        <v>0</v>
      </c>
      <c r="H96" s="45">
        <f t="shared" si="11"/>
        <v>0</v>
      </c>
      <c r="I96" s="49">
        <v>0</v>
      </c>
      <c r="J96" s="45">
        <f t="shared" si="12"/>
        <v>0</v>
      </c>
      <c r="K96" s="44">
        <f t="shared" si="13"/>
        <v>0</v>
      </c>
      <c r="L96" s="49">
        <f t="shared" si="9"/>
        <v>0</v>
      </c>
    </row>
    <row r="97" spans="1:12" x14ac:dyDescent="0.2">
      <c r="A97" s="6" t="s">
        <v>327</v>
      </c>
      <c r="B97" s="14" t="s">
        <v>328</v>
      </c>
      <c r="C97" s="9" t="s">
        <v>7</v>
      </c>
      <c r="D97" s="14" t="s">
        <v>322</v>
      </c>
      <c r="E97" s="25">
        <f>VLOOKUP(A97,'Scores-DRCI'!A$1:M$254,13,FALSE)</f>
        <v>0</v>
      </c>
      <c r="F97" s="44">
        <f t="shared" si="10"/>
        <v>0</v>
      </c>
      <c r="G97" s="40">
        <v>0</v>
      </c>
      <c r="H97" s="45">
        <f t="shared" si="11"/>
        <v>0</v>
      </c>
      <c r="I97" s="49">
        <v>0</v>
      </c>
      <c r="J97" s="45">
        <f t="shared" si="12"/>
        <v>0</v>
      </c>
      <c r="K97" s="44">
        <f t="shared" si="13"/>
        <v>0</v>
      </c>
      <c r="L97" s="49">
        <f t="shared" si="9"/>
        <v>0</v>
      </c>
    </row>
    <row r="98" spans="1:12" x14ac:dyDescent="0.2">
      <c r="A98" s="6" t="s">
        <v>59</v>
      </c>
      <c r="B98" s="14" t="s">
        <v>60</v>
      </c>
      <c r="C98" s="9" t="s">
        <v>7</v>
      </c>
      <c r="D98" s="14" t="s">
        <v>322</v>
      </c>
      <c r="E98" s="25">
        <f>VLOOKUP(A98,'Scores-DRCI'!A$1:M$254,13,FALSE)</f>
        <v>0</v>
      </c>
      <c r="F98" s="44">
        <f t="shared" si="10"/>
        <v>0</v>
      </c>
      <c r="G98" s="40">
        <v>0</v>
      </c>
      <c r="H98" s="45">
        <f t="shared" si="11"/>
        <v>0</v>
      </c>
      <c r="I98" s="49">
        <v>0</v>
      </c>
      <c r="J98" s="45">
        <f t="shared" si="12"/>
        <v>0</v>
      </c>
      <c r="K98" s="44">
        <f t="shared" si="13"/>
        <v>0</v>
      </c>
      <c r="L98" s="49">
        <f t="shared" si="9"/>
        <v>0</v>
      </c>
    </row>
    <row r="99" spans="1:12" x14ac:dyDescent="0.2">
      <c r="A99" s="6" t="s">
        <v>330</v>
      </c>
      <c r="B99" s="14" t="s">
        <v>331</v>
      </c>
      <c r="C99" s="9" t="s">
        <v>34</v>
      </c>
      <c r="D99" s="14" t="s">
        <v>322</v>
      </c>
      <c r="E99" s="25">
        <f>VLOOKUP(A99,'Scores-DRCI'!A$1:M$254,13,FALSE)</f>
        <v>0</v>
      </c>
      <c r="F99" s="44">
        <f t="shared" si="10"/>
        <v>0</v>
      </c>
      <c r="G99" s="40">
        <v>0</v>
      </c>
      <c r="H99" s="45">
        <f t="shared" si="11"/>
        <v>0</v>
      </c>
      <c r="I99" s="49">
        <v>0</v>
      </c>
      <c r="J99" s="45">
        <f t="shared" si="12"/>
        <v>0</v>
      </c>
      <c r="K99" s="44">
        <f t="shared" si="13"/>
        <v>0</v>
      </c>
      <c r="L99" s="49">
        <f t="shared" si="9"/>
        <v>0</v>
      </c>
    </row>
    <row r="100" spans="1:12" x14ac:dyDescent="0.2">
      <c r="A100" s="6" t="s">
        <v>332</v>
      </c>
      <c r="B100" s="14" t="s">
        <v>333</v>
      </c>
      <c r="C100" s="9" t="s">
        <v>34</v>
      </c>
      <c r="D100" s="14" t="s">
        <v>322</v>
      </c>
      <c r="E100" s="25">
        <f>VLOOKUP(A100,'Scores-DRCI'!A$1:M$254,13,FALSE)</f>
        <v>0</v>
      </c>
      <c r="F100" s="44">
        <f t="shared" si="10"/>
        <v>0</v>
      </c>
      <c r="G100" s="40">
        <v>0</v>
      </c>
      <c r="H100" s="45">
        <f t="shared" si="11"/>
        <v>0</v>
      </c>
      <c r="I100" s="49">
        <v>0</v>
      </c>
      <c r="J100" s="45">
        <f t="shared" si="12"/>
        <v>0</v>
      </c>
      <c r="K100" s="44">
        <f t="shared" si="13"/>
        <v>0</v>
      </c>
      <c r="L100" s="49">
        <f t="shared" si="9"/>
        <v>0</v>
      </c>
    </row>
    <row r="101" spans="1:12" x14ac:dyDescent="0.2">
      <c r="A101" s="6" t="s">
        <v>334</v>
      </c>
      <c r="B101" s="14" t="s">
        <v>335</v>
      </c>
      <c r="C101" s="9" t="s">
        <v>34</v>
      </c>
      <c r="D101" s="14" t="s">
        <v>322</v>
      </c>
      <c r="E101" s="25">
        <f>VLOOKUP(A101,'Scores-DRCI'!A$1:M$254,13,FALSE)</f>
        <v>0</v>
      </c>
      <c r="F101" s="44">
        <f t="shared" si="10"/>
        <v>0</v>
      </c>
      <c r="G101" s="40">
        <v>0</v>
      </c>
      <c r="H101" s="45">
        <f t="shared" si="11"/>
        <v>0</v>
      </c>
      <c r="I101" s="49">
        <v>0</v>
      </c>
      <c r="J101" s="45">
        <f t="shared" si="12"/>
        <v>0</v>
      </c>
      <c r="K101" s="44">
        <f t="shared" si="13"/>
        <v>0</v>
      </c>
      <c r="L101" s="49">
        <f t="shared" si="9"/>
        <v>0</v>
      </c>
    </row>
    <row r="102" spans="1:12" x14ac:dyDescent="0.2">
      <c r="A102" s="6" t="s">
        <v>336</v>
      </c>
      <c r="B102" s="14" t="s">
        <v>337</v>
      </c>
      <c r="C102" s="9" t="s">
        <v>34</v>
      </c>
      <c r="D102" s="14" t="s">
        <v>322</v>
      </c>
      <c r="E102" s="25">
        <f>VLOOKUP(A102,'Scores-DRCI'!A$1:M$254,13,FALSE)</f>
        <v>0</v>
      </c>
      <c r="F102" s="44">
        <f t="shared" si="10"/>
        <v>0</v>
      </c>
      <c r="G102" s="40">
        <v>0</v>
      </c>
      <c r="H102" s="45">
        <f t="shared" si="11"/>
        <v>0</v>
      </c>
      <c r="I102" s="49">
        <v>0</v>
      </c>
      <c r="J102" s="45">
        <f t="shared" si="12"/>
        <v>0</v>
      </c>
      <c r="K102" s="44">
        <f t="shared" si="13"/>
        <v>0</v>
      </c>
      <c r="L102" s="49">
        <f t="shared" si="9"/>
        <v>0</v>
      </c>
    </row>
    <row r="103" spans="1:12" x14ac:dyDescent="0.2">
      <c r="A103" s="6" t="s">
        <v>338</v>
      </c>
      <c r="B103" s="14" t="s">
        <v>339</v>
      </c>
      <c r="C103" s="9" t="s">
        <v>73</v>
      </c>
      <c r="D103" s="14" t="s">
        <v>322</v>
      </c>
      <c r="E103" s="25">
        <f>VLOOKUP(A103,'Scores-DRCI'!A$1:M$254,13,FALSE)</f>
        <v>0</v>
      </c>
      <c r="F103" s="44">
        <f t="shared" si="10"/>
        <v>0</v>
      </c>
      <c r="G103" s="40">
        <v>0</v>
      </c>
      <c r="H103" s="45">
        <f t="shared" si="11"/>
        <v>0</v>
      </c>
      <c r="I103" s="49">
        <v>0</v>
      </c>
      <c r="J103" s="45">
        <f t="shared" si="12"/>
        <v>0</v>
      </c>
      <c r="K103" s="44">
        <f t="shared" si="13"/>
        <v>0</v>
      </c>
      <c r="L103" s="49">
        <f t="shared" si="9"/>
        <v>0</v>
      </c>
    </row>
    <row r="104" spans="1:12" x14ac:dyDescent="0.2">
      <c r="A104" s="6" t="s">
        <v>340</v>
      </c>
      <c r="B104" s="14" t="s">
        <v>341</v>
      </c>
      <c r="C104" s="9" t="s">
        <v>34</v>
      </c>
      <c r="D104" s="14" t="s">
        <v>322</v>
      </c>
      <c r="E104" s="25">
        <f>VLOOKUP(A104,'Scores-DRCI'!A$1:M$254,13,FALSE)</f>
        <v>0</v>
      </c>
      <c r="F104" s="44">
        <f t="shared" si="10"/>
        <v>0</v>
      </c>
      <c r="G104" s="40">
        <v>0</v>
      </c>
      <c r="H104" s="45">
        <f t="shared" si="11"/>
        <v>0</v>
      </c>
      <c r="I104" s="49">
        <v>0</v>
      </c>
      <c r="J104" s="45">
        <f t="shared" si="12"/>
        <v>0</v>
      </c>
      <c r="K104" s="44">
        <f t="shared" si="13"/>
        <v>0</v>
      </c>
      <c r="L104" s="49">
        <f t="shared" si="9"/>
        <v>0</v>
      </c>
    </row>
    <row r="105" spans="1:12" x14ac:dyDescent="0.2">
      <c r="A105" s="6" t="s">
        <v>342</v>
      </c>
      <c r="B105" s="14" t="s">
        <v>343</v>
      </c>
      <c r="C105" s="9" t="s">
        <v>34</v>
      </c>
      <c r="D105" s="14" t="s">
        <v>322</v>
      </c>
      <c r="E105" s="25">
        <f>VLOOKUP(A105,'Scores-DRCI'!A$1:M$254,13,FALSE)</f>
        <v>0</v>
      </c>
      <c r="F105" s="44">
        <f t="shared" si="10"/>
        <v>0</v>
      </c>
      <c r="G105" s="40">
        <v>0</v>
      </c>
      <c r="H105" s="45">
        <f t="shared" si="11"/>
        <v>0</v>
      </c>
      <c r="I105" s="49">
        <v>0</v>
      </c>
      <c r="J105" s="45">
        <f t="shared" si="12"/>
        <v>0</v>
      </c>
      <c r="K105" s="44">
        <f t="shared" si="13"/>
        <v>0</v>
      </c>
      <c r="L105" s="49">
        <f t="shared" si="9"/>
        <v>0</v>
      </c>
    </row>
    <row r="106" spans="1:12" x14ac:dyDescent="0.2">
      <c r="A106" s="6" t="s">
        <v>78</v>
      </c>
      <c r="B106" s="14" t="s">
        <v>79</v>
      </c>
      <c r="C106" s="9" t="s">
        <v>7</v>
      </c>
      <c r="D106" s="14" t="s">
        <v>322</v>
      </c>
      <c r="E106" s="25">
        <f>VLOOKUP(A106,'Scores-DRCI'!A$1:M$254,13,FALSE)</f>
        <v>0</v>
      </c>
      <c r="F106" s="44">
        <f t="shared" si="10"/>
        <v>0</v>
      </c>
      <c r="G106" s="40">
        <v>0</v>
      </c>
      <c r="H106" s="45">
        <f t="shared" si="11"/>
        <v>0</v>
      </c>
      <c r="I106" s="49">
        <v>0</v>
      </c>
      <c r="J106" s="45">
        <f t="shared" si="12"/>
        <v>0</v>
      </c>
      <c r="K106" s="44">
        <f t="shared" si="13"/>
        <v>0</v>
      </c>
      <c r="L106" s="49">
        <f t="shared" si="9"/>
        <v>0</v>
      </c>
    </row>
    <row r="107" spans="1:12" x14ac:dyDescent="0.2">
      <c r="A107" s="6" t="s">
        <v>82</v>
      </c>
      <c r="B107" s="14" t="s">
        <v>83</v>
      </c>
      <c r="C107" s="9" t="s">
        <v>7</v>
      </c>
      <c r="D107" s="14" t="s">
        <v>322</v>
      </c>
      <c r="E107" s="25">
        <f>VLOOKUP(A107,'Scores-DRCI'!A$1:M$254,13,FALSE)</f>
        <v>0</v>
      </c>
      <c r="F107" s="44">
        <f t="shared" si="10"/>
        <v>0</v>
      </c>
      <c r="G107" s="40">
        <v>0</v>
      </c>
      <c r="H107" s="45">
        <f t="shared" si="11"/>
        <v>0</v>
      </c>
      <c r="I107" s="49">
        <v>0</v>
      </c>
      <c r="J107" s="45">
        <f t="shared" si="12"/>
        <v>0</v>
      </c>
      <c r="K107" s="44">
        <f t="shared" si="13"/>
        <v>0</v>
      </c>
      <c r="L107" s="49">
        <f t="shared" si="9"/>
        <v>0</v>
      </c>
    </row>
    <row r="108" spans="1:12" x14ac:dyDescent="0.2">
      <c r="A108" s="6" t="s">
        <v>86</v>
      </c>
      <c r="B108" s="14" t="s">
        <v>87</v>
      </c>
      <c r="C108" s="9" t="s">
        <v>7</v>
      </c>
      <c r="D108" s="14" t="s">
        <v>322</v>
      </c>
      <c r="E108" s="25">
        <f>VLOOKUP(A108,'Scores-DRCI'!A$1:M$254,13,FALSE)</f>
        <v>0</v>
      </c>
      <c r="F108" s="44">
        <f t="shared" si="10"/>
        <v>0</v>
      </c>
      <c r="G108" s="40">
        <v>0</v>
      </c>
      <c r="H108" s="45">
        <f t="shared" si="11"/>
        <v>0</v>
      </c>
      <c r="I108" s="49">
        <v>0</v>
      </c>
      <c r="J108" s="45">
        <f t="shared" si="12"/>
        <v>0</v>
      </c>
      <c r="K108" s="44">
        <f t="shared" si="13"/>
        <v>0</v>
      </c>
      <c r="L108" s="49">
        <f t="shared" si="9"/>
        <v>0</v>
      </c>
    </row>
    <row r="109" spans="1:12" x14ac:dyDescent="0.2">
      <c r="A109" s="6" t="s">
        <v>88</v>
      </c>
      <c r="B109" s="14" t="s">
        <v>89</v>
      </c>
      <c r="C109" s="9" t="s">
        <v>7</v>
      </c>
      <c r="D109" s="14" t="s">
        <v>322</v>
      </c>
      <c r="E109" s="25">
        <f>VLOOKUP(A109,'Scores-DRCI'!A$1:M$254,13,FALSE)</f>
        <v>0</v>
      </c>
      <c r="F109" s="44">
        <f t="shared" si="10"/>
        <v>0</v>
      </c>
      <c r="G109" s="40">
        <v>0</v>
      </c>
      <c r="H109" s="45">
        <f t="shared" si="11"/>
        <v>0</v>
      </c>
      <c r="I109" s="49">
        <v>0</v>
      </c>
      <c r="J109" s="45">
        <f t="shared" si="12"/>
        <v>0</v>
      </c>
      <c r="K109" s="44">
        <f t="shared" si="13"/>
        <v>0</v>
      </c>
      <c r="L109" s="49">
        <f t="shared" si="9"/>
        <v>0</v>
      </c>
    </row>
    <row r="110" spans="1:12" x14ac:dyDescent="0.2">
      <c r="A110" s="6" t="s">
        <v>346</v>
      </c>
      <c r="B110" s="14" t="s">
        <v>347</v>
      </c>
      <c r="C110" s="9" t="s">
        <v>344</v>
      </c>
      <c r="D110" s="14" t="s">
        <v>345</v>
      </c>
      <c r="E110" s="25">
        <f>VLOOKUP(A110,'Scores-DRCI'!A$1:M$254,13,FALSE)</f>
        <v>0</v>
      </c>
      <c r="F110" s="44">
        <f t="shared" si="10"/>
        <v>0</v>
      </c>
      <c r="G110" s="40">
        <v>0</v>
      </c>
      <c r="H110" s="45">
        <f t="shared" si="11"/>
        <v>0</v>
      </c>
      <c r="I110" s="49">
        <v>0</v>
      </c>
      <c r="J110" s="45">
        <f t="shared" si="12"/>
        <v>0</v>
      </c>
      <c r="K110" s="44">
        <f t="shared" si="13"/>
        <v>0</v>
      </c>
      <c r="L110" s="49">
        <f t="shared" si="9"/>
        <v>0</v>
      </c>
    </row>
    <row r="111" spans="1:12" x14ac:dyDescent="0.2">
      <c r="A111" s="6" t="s">
        <v>348</v>
      </c>
      <c r="B111" s="14" t="s">
        <v>349</v>
      </c>
      <c r="C111" s="9" t="s">
        <v>34</v>
      </c>
      <c r="D111" s="14" t="s">
        <v>345</v>
      </c>
      <c r="E111" s="25">
        <f>VLOOKUP(A111,'Scores-DRCI'!A$1:M$254,13,FALSE)</f>
        <v>0</v>
      </c>
      <c r="F111" s="44">
        <f t="shared" si="10"/>
        <v>0</v>
      </c>
      <c r="G111" s="40">
        <v>0</v>
      </c>
      <c r="H111" s="45">
        <f t="shared" si="11"/>
        <v>0</v>
      </c>
      <c r="I111" s="49">
        <v>0</v>
      </c>
      <c r="J111" s="45">
        <f t="shared" si="12"/>
        <v>0</v>
      </c>
      <c r="K111" s="44">
        <f t="shared" si="13"/>
        <v>0</v>
      </c>
      <c r="L111" s="49">
        <f t="shared" si="9"/>
        <v>0</v>
      </c>
    </row>
    <row r="112" spans="1:12" x14ac:dyDescent="0.2">
      <c r="A112" s="6" t="s">
        <v>350</v>
      </c>
      <c r="B112" s="14" t="s">
        <v>351</v>
      </c>
      <c r="C112" s="9" t="s">
        <v>34</v>
      </c>
      <c r="D112" s="14" t="s">
        <v>345</v>
      </c>
      <c r="E112" s="25">
        <f>VLOOKUP(A112,'Scores-DRCI'!A$1:M$254,13,FALSE)</f>
        <v>0</v>
      </c>
      <c r="F112" s="44">
        <f t="shared" si="10"/>
        <v>0</v>
      </c>
      <c r="G112" s="40">
        <v>0</v>
      </c>
      <c r="H112" s="45">
        <f t="shared" si="11"/>
        <v>0</v>
      </c>
      <c r="I112" s="49">
        <v>0</v>
      </c>
      <c r="J112" s="45">
        <f t="shared" si="12"/>
        <v>0</v>
      </c>
      <c r="K112" s="44">
        <f t="shared" si="13"/>
        <v>0</v>
      </c>
      <c r="L112" s="49">
        <f t="shared" si="9"/>
        <v>0</v>
      </c>
    </row>
    <row r="113" spans="1:12" x14ac:dyDescent="0.2">
      <c r="A113" s="6" t="s">
        <v>96</v>
      </c>
      <c r="B113" s="14" t="s">
        <v>97</v>
      </c>
      <c r="C113" s="9" t="s">
        <v>7</v>
      </c>
      <c r="D113" s="14" t="s">
        <v>345</v>
      </c>
      <c r="E113" s="25">
        <f>VLOOKUP(A113,'Scores-DRCI'!A$1:M$254,13,FALSE)</f>
        <v>0</v>
      </c>
      <c r="F113" s="44">
        <f t="shared" si="10"/>
        <v>0</v>
      </c>
      <c r="G113" s="40">
        <v>0</v>
      </c>
      <c r="H113" s="45">
        <f t="shared" si="11"/>
        <v>0</v>
      </c>
      <c r="I113" s="49">
        <v>0</v>
      </c>
      <c r="J113" s="45">
        <f t="shared" si="12"/>
        <v>0</v>
      </c>
      <c r="K113" s="44">
        <f t="shared" si="13"/>
        <v>0</v>
      </c>
      <c r="L113" s="49">
        <f t="shared" si="9"/>
        <v>0</v>
      </c>
    </row>
    <row r="114" spans="1:12" x14ac:dyDescent="0.2">
      <c r="A114" s="6" t="s">
        <v>98</v>
      </c>
      <c r="B114" s="14" t="s">
        <v>99</v>
      </c>
      <c r="C114" s="9" t="s">
        <v>7</v>
      </c>
      <c r="D114" s="14" t="s">
        <v>345</v>
      </c>
      <c r="E114" s="25">
        <f>VLOOKUP(A114,'Scores-DRCI'!A$1:M$254,13,FALSE)</f>
        <v>0</v>
      </c>
      <c r="F114" s="44">
        <f t="shared" si="10"/>
        <v>0</v>
      </c>
      <c r="G114" s="40">
        <v>0</v>
      </c>
      <c r="H114" s="45">
        <f t="shared" si="11"/>
        <v>0</v>
      </c>
      <c r="I114" s="49">
        <v>0</v>
      </c>
      <c r="J114" s="45">
        <f t="shared" si="12"/>
        <v>0</v>
      </c>
      <c r="K114" s="44">
        <f t="shared" si="13"/>
        <v>0</v>
      </c>
      <c r="L114" s="49">
        <f t="shared" si="9"/>
        <v>0</v>
      </c>
    </row>
    <row r="115" spans="1:12" x14ac:dyDescent="0.2">
      <c r="A115" s="6" t="s">
        <v>100</v>
      </c>
      <c r="B115" s="14" t="s">
        <v>101</v>
      </c>
      <c r="C115" s="9" t="s">
        <v>7</v>
      </c>
      <c r="D115" s="14" t="s">
        <v>345</v>
      </c>
      <c r="E115" s="25">
        <f>VLOOKUP(A115,'Scores-DRCI'!A$1:M$254,13,FALSE)</f>
        <v>0</v>
      </c>
      <c r="F115" s="44">
        <f t="shared" si="10"/>
        <v>0</v>
      </c>
      <c r="G115" s="40">
        <v>0</v>
      </c>
      <c r="H115" s="45">
        <f t="shared" si="11"/>
        <v>0</v>
      </c>
      <c r="I115" s="49">
        <v>0</v>
      </c>
      <c r="J115" s="45">
        <f t="shared" si="12"/>
        <v>0</v>
      </c>
      <c r="K115" s="44">
        <f t="shared" si="13"/>
        <v>0</v>
      </c>
      <c r="L115" s="49">
        <f t="shared" si="9"/>
        <v>0</v>
      </c>
    </row>
    <row r="116" spans="1:12" x14ac:dyDescent="0.2">
      <c r="A116" s="6" t="s">
        <v>102</v>
      </c>
      <c r="B116" s="14" t="s">
        <v>103</v>
      </c>
      <c r="C116" s="9" t="s">
        <v>7</v>
      </c>
      <c r="D116" s="14" t="s">
        <v>345</v>
      </c>
      <c r="E116" s="25">
        <f>VLOOKUP(A116,'Scores-DRCI'!A$1:M$254,13,FALSE)</f>
        <v>0</v>
      </c>
      <c r="F116" s="44">
        <f t="shared" si="10"/>
        <v>0</v>
      </c>
      <c r="G116" s="40">
        <v>0</v>
      </c>
      <c r="H116" s="45">
        <f t="shared" si="11"/>
        <v>0</v>
      </c>
      <c r="I116" s="49">
        <v>0</v>
      </c>
      <c r="J116" s="45">
        <f t="shared" si="12"/>
        <v>0</v>
      </c>
      <c r="K116" s="44">
        <f t="shared" si="13"/>
        <v>0</v>
      </c>
      <c r="L116" s="49">
        <f t="shared" ref="L116:L172" si="14">+K116</f>
        <v>0</v>
      </c>
    </row>
    <row r="117" spans="1:12" x14ac:dyDescent="0.2">
      <c r="A117" s="6" t="s">
        <v>104</v>
      </c>
      <c r="B117" s="14" t="s">
        <v>105</v>
      </c>
      <c r="C117" s="9" t="s">
        <v>7</v>
      </c>
      <c r="D117" s="14" t="s">
        <v>106</v>
      </c>
      <c r="E117" s="25">
        <f>VLOOKUP(A117,'Scores-DRCI'!A$1:M$254,13,FALSE)</f>
        <v>0</v>
      </c>
      <c r="F117" s="44">
        <f t="shared" si="10"/>
        <v>0</v>
      </c>
      <c r="G117" s="40">
        <v>0</v>
      </c>
      <c r="H117" s="45">
        <f t="shared" si="11"/>
        <v>0</v>
      </c>
      <c r="I117" s="49">
        <v>0</v>
      </c>
      <c r="J117" s="45">
        <f t="shared" si="12"/>
        <v>0</v>
      </c>
      <c r="K117" s="44">
        <f t="shared" si="13"/>
        <v>0</v>
      </c>
      <c r="L117" s="49">
        <f t="shared" si="14"/>
        <v>0</v>
      </c>
    </row>
    <row r="118" spans="1:12" x14ac:dyDescent="0.2">
      <c r="A118" s="6" t="s">
        <v>107</v>
      </c>
      <c r="B118" s="14" t="s">
        <v>108</v>
      </c>
      <c r="C118" s="9" t="s">
        <v>34</v>
      </c>
      <c r="D118" s="14" t="s">
        <v>106</v>
      </c>
      <c r="E118" s="25">
        <f>VLOOKUP(A118,'Scores-DRCI'!A$1:M$254,13,FALSE)</f>
        <v>0</v>
      </c>
      <c r="F118" s="44">
        <f t="shared" si="10"/>
        <v>0</v>
      </c>
      <c r="G118" s="40">
        <v>0</v>
      </c>
      <c r="H118" s="45">
        <f t="shared" si="11"/>
        <v>0</v>
      </c>
      <c r="I118" s="49">
        <v>0</v>
      </c>
      <c r="J118" s="45">
        <f t="shared" si="12"/>
        <v>0</v>
      </c>
      <c r="K118" s="44">
        <f t="shared" si="13"/>
        <v>0</v>
      </c>
      <c r="L118" s="49">
        <f t="shared" si="14"/>
        <v>0</v>
      </c>
    </row>
    <row r="119" spans="1:12" x14ac:dyDescent="0.2">
      <c r="A119" s="6" t="s">
        <v>352</v>
      </c>
      <c r="B119" s="14" t="s">
        <v>353</v>
      </c>
      <c r="C119" s="9" t="s">
        <v>34</v>
      </c>
      <c r="D119" s="14" t="s">
        <v>106</v>
      </c>
      <c r="E119" s="25">
        <f>VLOOKUP(A119,'Scores-DRCI'!A$1:M$254,13,FALSE)</f>
        <v>0</v>
      </c>
      <c r="F119" s="44">
        <f t="shared" si="10"/>
        <v>0</v>
      </c>
      <c r="G119" s="40">
        <v>0</v>
      </c>
      <c r="H119" s="45">
        <f t="shared" si="11"/>
        <v>0</v>
      </c>
      <c r="I119" s="49">
        <v>0</v>
      </c>
      <c r="J119" s="45">
        <f t="shared" si="12"/>
        <v>0</v>
      </c>
      <c r="K119" s="44">
        <f t="shared" si="13"/>
        <v>0</v>
      </c>
      <c r="L119" s="49">
        <f t="shared" si="14"/>
        <v>0</v>
      </c>
    </row>
    <row r="120" spans="1:12" x14ac:dyDescent="0.2">
      <c r="A120" s="6" t="s">
        <v>111</v>
      </c>
      <c r="B120" s="14" t="s">
        <v>112</v>
      </c>
      <c r="C120" s="9" t="s">
        <v>7</v>
      </c>
      <c r="D120" s="14" t="s">
        <v>106</v>
      </c>
      <c r="E120" s="25">
        <f>VLOOKUP(A120,'Scores-DRCI'!A$1:M$254,13,FALSE)</f>
        <v>0</v>
      </c>
      <c r="F120" s="44">
        <f t="shared" si="10"/>
        <v>0</v>
      </c>
      <c r="G120" s="40">
        <v>0</v>
      </c>
      <c r="H120" s="45">
        <f t="shared" si="11"/>
        <v>0</v>
      </c>
      <c r="I120" s="49">
        <v>0</v>
      </c>
      <c r="J120" s="45">
        <f t="shared" si="12"/>
        <v>0</v>
      </c>
      <c r="K120" s="44">
        <f t="shared" si="13"/>
        <v>0</v>
      </c>
      <c r="L120" s="49">
        <f t="shared" si="14"/>
        <v>0</v>
      </c>
    </row>
    <row r="121" spans="1:12" x14ac:dyDescent="0.2">
      <c r="A121" s="6" t="s">
        <v>354</v>
      </c>
      <c r="B121" s="14" t="s">
        <v>355</v>
      </c>
      <c r="C121" s="9" t="s">
        <v>73</v>
      </c>
      <c r="D121" s="14" t="s">
        <v>106</v>
      </c>
      <c r="E121" s="25">
        <f>VLOOKUP(A121,'Scores-DRCI'!A$1:M$254,13,FALSE)</f>
        <v>0</v>
      </c>
      <c r="F121" s="44">
        <f t="shared" si="10"/>
        <v>0</v>
      </c>
      <c r="G121" s="40">
        <v>0</v>
      </c>
      <c r="H121" s="45">
        <f t="shared" si="11"/>
        <v>0</v>
      </c>
      <c r="I121" s="49">
        <v>0</v>
      </c>
      <c r="J121" s="45">
        <f t="shared" si="12"/>
        <v>0</v>
      </c>
      <c r="K121" s="44">
        <f t="shared" si="13"/>
        <v>0</v>
      </c>
      <c r="L121" s="49">
        <f t="shared" si="14"/>
        <v>0</v>
      </c>
    </row>
    <row r="122" spans="1:12" x14ac:dyDescent="0.2">
      <c r="A122" s="6" t="s">
        <v>356</v>
      </c>
      <c r="B122" s="14" t="s">
        <v>357</v>
      </c>
      <c r="C122" s="9" t="s">
        <v>34</v>
      </c>
      <c r="D122" s="14" t="s">
        <v>106</v>
      </c>
      <c r="E122" s="25">
        <f>VLOOKUP(A122,'Scores-DRCI'!A$1:M$254,13,FALSE)</f>
        <v>0</v>
      </c>
      <c r="F122" s="44">
        <f t="shared" si="10"/>
        <v>0</v>
      </c>
      <c r="G122" s="40">
        <v>0</v>
      </c>
      <c r="H122" s="45">
        <f t="shared" si="11"/>
        <v>0</v>
      </c>
      <c r="I122" s="49">
        <v>0</v>
      </c>
      <c r="J122" s="45">
        <f t="shared" si="12"/>
        <v>0</v>
      </c>
      <c r="K122" s="44">
        <f t="shared" si="13"/>
        <v>0</v>
      </c>
      <c r="L122" s="49">
        <f t="shared" si="14"/>
        <v>0</v>
      </c>
    </row>
    <row r="123" spans="1:12" x14ac:dyDescent="0.2">
      <c r="A123" s="6" t="s">
        <v>119</v>
      </c>
      <c r="B123" s="14" t="s">
        <v>120</v>
      </c>
      <c r="C123" s="9" t="s">
        <v>7</v>
      </c>
      <c r="D123" s="14" t="s">
        <v>106</v>
      </c>
      <c r="E123" s="25">
        <f>VLOOKUP(A123,'Scores-DRCI'!A$1:M$254,13,FALSE)</f>
        <v>0</v>
      </c>
      <c r="F123" s="44">
        <f t="shared" si="10"/>
        <v>0</v>
      </c>
      <c r="G123" s="40">
        <v>0</v>
      </c>
      <c r="H123" s="45">
        <f t="shared" si="11"/>
        <v>0</v>
      </c>
      <c r="I123" s="49">
        <v>0</v>
      </c>
      <c r="J123" s="45">
        <f t="shared" si="12"/>
        <v>0</v>
      </c>
      <c r="K123" s="44">
        <f t="shared" si="13"/>
        <v>0</v>
      </c>
      <c r="L123" s="49">
        <f t="shared" si="14"/>
        <v>0</v>
      </c>
    </row>
    <row r="124" spans="1:12" x14ac:dyDescent="0.2">
      <c r="A124" s="6" t="s">
        <v>358</v>
      </c>
      <c r="B124" s="14" t="s">
        <v>359</v>
      </c>
      <c r="C124" s="9" t="s">
        <v>34</v>
      </c>
      <c r="D124" s="14" t="s">
        <v>106</v>
      </c>
      <c r="E124" s="25">
        <f>VLOOKUP(A124,'Scores-DRCI'!A$1:M$254,13,FALSE)</f>
        <v>0</v>
      </c>
      <c r="F124" s="44">
        <f t="shared" si="10"/>
        <v>0</v>
      </c>
      <c r="G124" s="40">
        <v>0</v>
      </c>
      <c r="H124" s="45">
        <f t="shared" si="11"/>
        <v>0</v>
      </c>
      <c r="I124" s="49">
        <v>0</v>
      </c>
      <c r="J124" s="45">
        <f t="shared" si="12"/>
        <v>0</v>
      </c>
      <c r="K124" s="44">
        <f t="shared" si="13"/>
        <v>0</v>
      </c>
      <c r="L124" s="49">
        <f t="shared" si="14"/>
        <v>0</v>
      </c>
    </row>
    <row r="125" spans="1:12" x14ac:dyDescent="0.2">
      <c r="A125" s="6" t="s">
        <v>361</v>
      </c>
      <c r="B125" s="14" t="s">
        <v>362</v>
      </c>
      <c r="C125" s="9" t="s">
        <v>34</v>
      </c>
      <c r="D125" s="14" t="s">
        <v>363</v>
      </c>
      <c r="E125" s="25">
        <f>VLOOKUP(A125,'Scores-DRCI'!A$1:M$254,13,FALSE)</f>
        <v>0</v>
      </c>
      <c r="F125" s="44">
        <f t="shared" si="10"/>
        <v>0</v>
      </c>
      <c r="G125" s="40">
        <v>0</v>
      </c>
      <c r="H125" s="45">
        <f t="shared" si="11"/>
        <v>0</v>
      </c>
      <c r="I125" s="49">
        <v>0</v>
      </c>
      <c r="J125" s="45">
        <f t="shared" si="12"/>
        <v>0</v>
      </c>
      <c r="K125" s="44">
        <f t="shared" si="13"/>
        <v>0</v>
      </c>
      <c r="L125" s="49">
        <f t="shared" si="14"/>
        <v>0</v>
      </c>
    </row>
    <row r="126" spans="1:12" x14ac:dyDescent="0.2">
      <c r="A126" s="6" t="s">
        <v>364</v>
      </c>
      <c r="B126" s="14" t="s">
        <v>365</v>
      </c>
      <c r="C126" s="9" t="s">
        <v>34</v>
      </c>
      <c r="D126" s="14" t="s">
        <v>363</v>
      </c>
      <c r="E126" s="25">
        <f>VLOOKUP(A126,'Scores-DRCI'!A$1:M$254,13,FALSE)</f>
        <v>0</v>
      </c>
      <c r="F126" s="44">
        <f t="shared" si="10"/>
        <v>0</v>
      </c>
      <c r="G126" s="40">
        <v>0</v>
      </c>
      <c r="H126" s="45">
        <f t="shared" si="11"/>
        <v>0</v>
      </c>
      <c r="I126" s="49">
        <v>0</v>
      </c>
      <c r="J126" s="45">
        <f t="shared" si="12"/>
        <v>0</v>
      </c>
      <c r="K126" s="44">
        <f t="shared" si="13"/>
        <v>0</v>
      </c>
      <c r="L126" s="49">
        <f t="shared" si="14"/>
        <v>0</v>
      </c>
    </row>
    <row r="127" spans="1:12" x14ac:dyDescent="0.2">
      <c r="A127" s="6" t="s">
        <v>366</v>
      </c>
      <c r="B127" s="14" t="s">
        <v>367</v>
      </c>
      <c r="C127" s="9" t="s">
        <v>34</v>
      </c>
      <c r="D127" s="14" t="s">
        <v>363</v>
      </c>
      <c r="E127" s="25">
        <f>VLOOKUP(A127,'Scores-DRCI'!A$1:M$254,13,FALSE)</f>
        <v>0</v>
      </c>
      <c r="F127" s="44">
        <f t="shared" si="10"/>
        <v>0</v>
      </c>
      <c r="G127" s="40">
        <v>0</v>
      </c>
      <c r="H127" s="45">
        <f t="shared" si="11"/>
        <v>0</v>
      </c>
      <c r="I127" s="49">
        <v>0</v>
      </c>
      <c r="J127" s="45">
        <f t="shared" ref="J127:J184" si="15">+I127*1000000/58027039</f>
        <v>0</v>
      </c>
      <c r="K127" s="44">
        <f t="shared" ref="K127:K184" si="16">+I127-J127</f>
        <v>0</v>
      </c>
      <c r="L127" s="49">
        <f t="shared" si="14"/>
        <v>0</v>
      </c>
    </row>
    <row r="128" spans="1:12" x14ac:dyDescent="0.2">
      <c r="A128" s="6" t="s">
        <v>368</v>
      </c>
      <c r="B128" s="14" t="s">
        <v>369</v>
      </c>
      <c r="C128" s="9" t="s">
        <v>34</v>
      </c>
      <c r="D128" s="14" t="s">
        <v>363</v>
      </c>
      <c r="E128" s="25">
        <f>VLOOKUP(A128,'Scores-DRCI'!A$1:M$254,13,FALSE)</f>
        <v>0</v>
      </c>
      <c r="F128" s="44">
        <f t="shared" si="10"/>
        <v>0</v>
      </c>
      <c r="G128" s="40">
        <v>0</v>
      </c>
      <c r="H128" s="45">
        <f t="shared" si="11"/>
        <v>0</v>
      </c>
      <c r="I128" s="49">
        <v>0</v>
      </c>
      <c r="J128" s="45">
        <f t="shared" si="15"/>
        <v>0</v>
      </c>
      <c r="K128" s="44">
        <f t="shared" si="16"/>
        <v>0</v>
      </c>
      <c r="L128" s="49">
        <f t="shared" si="14"/>
        <v>0</v>
      </c>
    </row>
    <row r="129" spans="1:12" x14ac:dyDescent="0.2">
      <c r="A129" s="6" t="s">
        <v>370</v>
      </c>
      <c r="B129" s="14" t="s">
        <v>371</v>
      </c>
      <c r="C129" s="9" t="s">
        <v>34</v>
      </c>
      <c r="D129" s="14" t="s">
        <v>363</v>
      </c>
      <c r="E129" s="25">
        <f>VLOOKUP(A129,'Scores-DRCI'!A$1:M$254,13,FALSE)</f>
        <v>0</v>
      </c>
      <c r="F129" s="44">
        <f t="shared" si="10"/>
        <v>0</v>
      </c>
      <c r="G129" s="40">
        <v>0</v>
      </c>
      <c r="H129" s="45">
        <f t="shared" si="11"/>
        <v>0</v>
      </c>
      <c r="I129" s="49">
        <v>0</v>
      </c>
      <c r="J129" s="45">
        <f t="shared" si="15"/>
        <v>0</v>
      </c>
      <c r="K129" s="44">
        <f t="shared" si="16"/>
        <v>0</v>
      </c>
      <c r="L129" s="49">
        <f t="shared" si="14"/>
        <v>0</v>
      </c>
    </row>
    <row r="130" spans="1:12" x14ac:dyDescent="0.2">
      <c r="A130" s="6" t="s">
        <v>372</v>
      </c>
      <c r="B130" s="14" t="s">
        <v>373</v>
      </c>
      <c r="C130" s="9" t="s">
        <v>34</v>
      </c>
      <c r="D130" s="14" t="s">
        <v>374</v>
      </c>
      <c r="E130" s="25">
        <f>VLOOKUP(A130,'Scores-DRCI'!A$1:M$254,13,FALSE)</f>
        <v>0</v>
      </c>
      <c r="F130" s="44">
        <f t="shared" ref="F130:F193" si="17">+E130*$F$249/$E$249</f>
        <v>0</v>
      </c>
      <c r="G130" s="40">
        <v>0</v>
      </c>
      <c r="H130" s="45">
        <f t="shared" ref="H130:H193" si="18">+G130*$H$249/$G$249</f>
        <v>0</v>
      </c>
      <c r="I130" s="49">
        <v>0</v>
      </c>
      <c r="J130" s="45">
        <f t="shared" si="15"/>
        <v>0</v>
      </c>
      <c r="K130" s="44">
        <f t="shared" si="16"/>
        <v>0</v>
      </c>
      <c r="L130" s="49">
        <f t="shared" si="14"/>
        <v>0</v>
      </c>
    </row>
    <row r="131" spans="1:12" x14ac:dyDescent="0.2">
      <c r="A131" s="6" t="s">
        <v>375</v>
      </c>
      <c r="B131" s="14" t="s">
        <v>376</v>
      </c>
      <c r="C131" s="9" t="s">
        <v>34</v>
      </c>
      <c r="D131" s="14" t="s">
        <v>374</v>
      </c>
      <c r="E131" s="25">
        <f>VLOOKUP(A131,'Scores-DRCI'!A$1:M$254,13,FALSE)</f>
        <v>0</v>
      </c>
      <c r="F131" s="44">
        <f t="shared" si="17"/>
        <v>0</v>
      </c>
      <c r="G131" s="40">
        <v>0</v>
      </c>
      <c r="H131" s="45">
        <f t="shared" si="18"/>
        <v>0</v>
      </c>
      <c r="I131" s="49">
        <v>0</v>
      </c>
      <c r="J131" s="45">
        <f t="shared" si="15"/>
        <v>0</v>
      </c>
      <c r="K131" s="44">
        <f t="shared" si="16"/>
        <v>0</v>
      </c>
      <c r="L131" s="49">
        <f t="shared" si="14"/>
        <v>0</v>
      </c>
    </row>
    <row r="132" spans="1:12" x14ac:dyDescent="0.2">
      <c r="A132" s="6" t="s">
        <v>5</v>
      </c>
      <c r="B132" s="14" t="s">
        <v>6</v>
      </c>
      <c r="C132" s="9" t="s">
        <v>7</v>
      </c>
      <c r="D132" s="14" t="s">
        <v>374</v>
      </c>
      <c r="E132" s="25">
        <f>VLOOKUP(A132,'Scores-DRCI'!A$1:M$254,13,FALSE)</f>
        <v>0</v>
      </c>
      <c r="F132" s="44">
        <f t="shared" si="17"/>
        <v>0</v>
      </c>
      <c r="G132" s="40">
        <v>0</v>
      </c>
      <c r="H132" s="45">
        <f t="shared" si="18"/>
        <v>0</v>
      </c>
      <c r="I132" s="49">
        <v>0</v>
      </c>
      <c r="J132" s="45">
        <f t="shared" si="15"/>
        <v>0</v>
      </c>
      <c r="K132" s="44">
        <f t="shared" si="16"/>
        <v>0</v>
      </c>
      <c r="L132" s="49">
        <f t="shared" si="14"/>
        <v>0</v>
      </c>
    </row>
    <row r="133" spans="1:12" x14ac:dyDescent="0.2">
      <c r="A133" s="6" t="s">
        <v>377</v>
      </c>
      <c r="B133" s="14" t="s">
        <v>378</v>
      </c>
      <c r="C133" s="9" t="s">
        <v>34</v>
      </c>
      <c r="D133" s="14" t="s">
        <v>374</v>
      </c>
      <c r="E133" s="25">
        <f>VLOOKUP(A133,'Scores-DRCI'!A$1:M$254,13,FALSE)</f>
        <v>0</v>
      </c>
      <c r="F133" s="44">
        <f t="shared" si="17"/>
        <v>0</v>
      </c>
      <c r="G133" s="40">
        <v>0</v>
      </c>
      <c r="H133" s="45">
        <f t="shared" si="18"/>
        <v>0</v>
      </c>
      <c r="I133" s="49">
        <v>0</v>
      </c>
      <c r="J133" s="45">
        <f t="shared" si="15"/>
        <v>0</v>
      </c>
      <c r="K133" s="44">
        <f t="shared" si="16"/>
        <v>0</v>
      </c>
      <c r="L133" s="49">
        <f t="shared" si="14"/>
        <v>0</v>
      </c>
    </row>
    <row r="134" spans="1:12" x14ac:dyDescent="0.2">
      <c r="A134" s="6" t="s">
        <v>379</v>
      </c>
      <c r="B134" s="14" t="s">
        <v>380</v>
      </c>
      <c r="C134" s="9" t="s">
        <v>34</v>
      </c>
      <c r="D134" s="14" t="s">
        <v>374</v>
      </c>
      <c r="E134" s="25">
        <f>VLOOKUP(A134,'Scores-DRCI'!A$1:M$254,13,FALSE)</f>
        <v>0</v>
      </c>
      <c r="F134" s="44">
        <f t="shared" si="17"/>
        <v>0</v>
      </c>
      <c r="G134" s="40">
        <v>0</v>
      </c>
      <c r="H134" s="45">
        <f t="shared" si="18"/>
        <v>0</v>
      </c>
      <c r="I134" s="49">
        <v>0</v>
      </c>
      <c r="J134" s="45">
        <f t="shared" si="15"/>
        <v>0</v>
      </c>
      <c r="K134" s="44">
        <f t="shared" si="16"/>
        <v>0</v>
      </c>
      <c r="L134" s="49">
        <f t="shared" si="14"/>
        <v>0</v>
      </c>
    </row>
    <row r="135" spans="1:12" x14ac:dyDescent="0.2">
      <c r="A135" s="6" t="s">
        <v>381</v>
      </c>
      <c r="B135" s="14" t="s">
        <v>382</v>
      </c>
      <c r="C135" s="9" t="s">
        <v>34</v>
      </c>
      <c r="D135" s="14" t="s">
        <v>374</v>
      </c>
      <c r="E135" s="25">
        <f>VLOOKUP(A135,'Scores-DRCI'!A$1:M$254,13,FALSE)</f>
        <v>0</v>
      </c>
      <c r="F135" s="44">
        <f t="shared" si="17"/>
        <v>0</v>
      </c>
      <c r="G135" s="40">
        <v>0</v>
      </c>
      <c r="H135" s="45">
        <f t="shared" si="18"/>
        <v>0</v>
      </c>
      <c r="I135" s="49">
        <v>0</v>
      </c>
      <c r="J135" s="45">
        <f t="shared" si="15"/>
        <v>0</v>
      </c>
      <c r="K135" s="44">
        <f t="shared" si="16"/>
        <v>0</v>
      </c>
      <c r="L135" s="49">
        <f t="shared" si="14"/>
        <v>0</v>
      </c>
    </row>
    <row r="136" spans="1:12" x14ac:dyDescent="0.2">
      <c r="A136" s="6" t="s">
        <v>383</v>
      </c>
      <c r="B136" s="14" t="s">
        <v>384</v>
      </c>
      <c r="C136" s="9" t="s">
        <v>34</v>
      </c>
      <c r="D136" s="14" t="s">
        <v>374</v>
      </c>
      <c r="E136" s="25">
        <f>VLOOKUP(A136,'Scores-DRCI'!A$1:M$254,13,FALSE)</f>
        <v>0</v>
      </c>
      <c r="F136" s="44">
        <f t="shared" si="17"/>
        <v>0</v>
      </c>
      <c r="G136" s="40">
        <v>0</v>
      </c>
      <c r="H136" s="45">
        <f t="shared" si="18"/>
        <v>0</v>
      </c>
      <c r="I136" s="49">
        <v>0</v>
      </c>
      <c r="J136" s="45">
        <f t="shared" si="15"/>
        <v>0</v>
      </c>
      <c r="K136" s="44">
        <f t="shared" si="16"/>
        <v>0</v>
      </c>
      <c r="L136" s="49">
        <f t="shared" si="14"/>
        <v>0</v>
      </c>
    </row>
    <row r="137" spans="1:12" x14ac:dyDescent="0.2">
      <c r="A137" s="6" t="s">
        <v>385</v>
      </c>
      <c r="B137" s="14" t="s">
        <v>386</v>
      </c>
      <c r="C137" s="9" t="s">
        <v>34</v>
      </c>
      <c r="D137" s="14" t="s">
        <v>374</v>
      </c>
      <c r="E137" s="25">
        <f>VLOOKUP(A137,'Scores-DRCI'!A$1:M$254,13,FALSE)</f>
        <v>0</v>
      </c>
      <c r="F137" s="44">
        <f t="shared" si="17"/>
        <v>0</v>
      </c>
      <c r="G137" s="40">
        <v>0</v>
      </c>
      <c r="H137" s="45">
        <f t="shared" si="18"/>
        <v>0</v>
      </c>
      <c r="I137" s="49">
        <v>0</v>
      </c>
      <c r="J137" s="45">
        <f t="shared" si="15"/>
        <v>0</v>
      </c>
      <c r="K137" s="44">
        <f t="shared" si="16"/>
        <v>0</v>
      </c>
      <c r="L137" s="49">
        <f t="shared" si="14"/>
        <v>0</v>
      </c>
    </row>
    <row r="138" spans="1:12" x14ac:dyDescent="0.2">
      <c r="A138" s="6" t="s">
        <v>387</v>
      </c>
      <c r="B138" s="14" t="s">
        <v>388</v>
      </c>
      <c r="C138" s="9" t="s">
        <v>34</v>
      </c>
      <c r="D138" s="14" t="s">
        <v>374</v>
      </c>
      <c r="E138" s="25">
        <f>VLOOKUP(A138,'Scores-DRCI'!A$1:M$254,13,FALSE)</f>
        <v>0</v>
      </c>
      <c r="F138" s="44">
        <f t="shared" si="17"/>
        <v>0</v>
      </c>
      <c r="G138" s="40">
        <v>0</v>
      </c>
      <c r="H138" s="45">
        <f t="shared" si="18"/>
        <v>0</v>
      </c>
      <c r="I138" s="49">
        <v>0</v>
      </c>
      <c r="J138" s="45">
        <f t="shared" si="15"/>
        <v>0</v>
      </c>
      <c r="K138" s="44">
        <f t="shared" si="16"/>
        <v>0</v>
      </c>
      <c r="L138" s="49">
        <f t="shared" si="14"/>
        <v>0</v>
      </c>
    </row>
    <row r="139" spans="1:12" x14ac:dyDescent="0.2">
      <c r="A139" s="6" t="s">
        <v>14</v>
      </c>
      <c r="B139" s="14" t="s">
        <v>15</v>
      </c>
      <c r="C139" s="9" t="s">
        <v>7</v>
      </c>
      <c r="D139" s="14" t="s">
        <v>374</v>
      </c>
      <c r="E139" s="25">
        <f>VLOOKUP(A139,'Scores-DRCI'!A$1:M$254,13,FALSE)</f>
        <v>0</v>
      </c>
      <c r="F139" s="44">
        <f t="shared" si="17"/>
        <v>0</v>
      </c>
      <c r="G139" s="40">
        <v>0</v>
      </c>
      <c r="H139" s="45">
        <f t="shared" si="18"/>
        <v>0</v>
      </c>
      <c r="I139" s="49">
        <v>0</v>
      </c>
      <c r="J139" s="45">
        <f t="shared" si="15"/>
        <v>0</v>
      </c>
      <c r="K139" s="44">
        <f t="shared" si="16"/>
        <v>0</v>
      </c>
      <c r="L139" s="49">
        <f t="shared" si="14"/>
        <v>0</v>
      </c>
    </row>
    <row r="140" spans="1:12" x14ac:dyDescent="0.2">
      <c r="A140" s="6" t="s">
        <v>390</v>
      </c>
      <c r="B140" s="14" t="s">
        <v>391</v>
      </c>
      <c r="C140" s="9" t="s">
        <v>34</v>
      </c>
      <c r="D140" s="14" t="s">
        <v>374</v>
      </c>
      <c r="E140" s="25">
        <f>VLOOKUP(A140,'Scores-DRCI'!A$1:M$254,13,FALSE)</f>
        <v>0</v>
      </c>
      <c r="F140" s="44">
        <f t="shared" si="17"/>
        <v>0</v>
      </c>
      <c r="G140" s="40">
        <v>0</v>
      </c>
      <c r="H140" s="45">
        <f t="shared" si="18"/>
        <v>0</v>
      </c>
      <c r="I140" s="49">
        <v>0</v>
      </c>
      <c r="J140" s="45">
        <f t="shared" si="15"/>
        <v>0</v>
      </c>
      <c r="K140" s="44">
        <f t="shared" si="16"/>
        <v>0</v>
      </c>
      <c r="L140" s="49">
        <f t="shared" si="14"/>
        <v>0</v>
      </c>
    </row>
    <row r="141" spans="1:12" x14ac:dyDescent="0.2">
      <c r="A141" s="6" t="s">
        <v>392</v>
      </c>
      <c r="B141" s="14" t="s">
        <v>393</v>
      </c>
      <c r="C141" s="9" t="s">
        <v>34</v>
      </c>
      <c r="D141" s="14" t="s">
        <v>374</v>
      </c>
      <c r="E141" s="25">
        <f>VLOOKUP(A141,'Scores-DRCI'!A$1:M$254,13,FALSE)</f>
        <v>0</v>
      </c>
      <c r="F141" s="44">
        <f t="shared" si="17"/>
        <v>0</v>
      </c>
      <c r="G141" s="40">
        <v>0</v>
      </c>
      <c r="H141" s="45">
        <f t="shared" si="18"/>
        <v>0</v>
      </c>
      <c r="I141" s="49">
        <v>0</v>
      </c>
      <c r="J141" s="45">
        <f t="shared" si="15"/>
        <v>0</v>
      </c>
      <c r="K141" s="44">
        <f t="shared" si="16"/>
        <v>0</v>
      </c>
      <c r="L141" s="49">
        <f t="shared" si="14"/>
        <v>0</v>
      </c>
    </row>
    <row r="142" spans="1:12" x14ac:dyDescent="0.2">
      <c r="A142" s="6" t="s">
        <v>394</v>
      </c>
      <c r="B142" s="14" t="s">
        <v>395</v>
      </c>
      <c r="C142" s="9" t="s">
        <v>34</v>
      </c>
      <c r="D142" s="14" t="s">
        <v>374</v>
      </c>
      <c r="E142" s="25">
        <f>VLOOKUP(A142,'Scores-DRCI'!A$1:M$254,13,FALSE)</f>
        <v>0</v>
      </c>
      <c r="F142" s="44">
        <f t="shared" si="17"/>
        <v>0</v>
      </c>
      <c r="G142" s="40">
        <v>0</v>
      </c>
      <c r="H142" s="45">
        <f t="shared" si="18"/>
        <v>0</v>
      </c>
      <c r="I142" s="49">
        <v>0</v>
      </c>
      <c r="J142" s="45">
        <f t="shared" si="15"/>
        <v>0</v>
      </c>
      <c r="K142" s="44">
        <f t="shared" si="16"/>
        <v>0</v>
      </c>
      <c r="L142" s="49">
        <f t="shared" si="14"/>
        <v>0</v>
      </c>
    </row>
    <row r="143" spans="1:12" x14ac:dyDescent="0.2">
      <c r="A143" s="6" t="s">
        <v>22</v>
      </c>
      <c r="B143" s="14" t="s">
        <v>23</v>
      </c>
      <c r="C143" s="9" t="s">
        <v>7</v>
      </c>
      <c r="D143" s="14" t="s">
        <v>374</v>
      </c>
      <c r="E143" s="25">
        <f>VLOOKUP(A143,'Scores-DRCI'!A$1:M$254,13,FALSE)</f>
        <v>0</v>
      </c>
      <c r="F143" s="44">
        <f t="shared" si="17"/>
        <v>0</v>
      </c>
      <c r="G143" s="40">
        <v>0</v>
      </c>
      <c r="H143" s="45">
        <f t="shared" si="18"/>
        <v>0</v>
      </c>
      <c r="I143" s="49">
        <v>0</v>
      </c>
      <c r="J143" s="45">
        <f t="shared" si="15"/>
        <v>0</v>
      </c>
      <c r="K143" s="44">
        <f t="shared" si="16"/>
        <v>0</v>
      </c>
      <c r="L143" s="49">
        <f t="shared" si="14"/>
        <v>0</v>
      </c>
    </row>
    <row r="144" spans="1:12" x14ac:dyDescent="0.2">
      <c r="A144" s="6" t="s">
        <v>26</v>
      </c>
      <c r="B144" s="14" t="s">
        <v>27</v>
      </c>
      <c r="C144" s="9" t="s">
        <v>7</v>
      </c>
      <c r="D144" s="14" t="s">
        <v>374</v>
      </c>
      <c r="E144" s="25">
        <f>VLOOKUP(A144,'Scores-DRCI'!A$1:M$254,13,FALSE)</f>
        <v>0</v>
      </c>
      <c r="F144" s="44">
        <f t="shared" si="17"/>
        <v>0</v>
      </c>
      <c r="G144" s="40">
        <v>0</v>
      </c>
      <c r="H144" s="45">
        <f t="shared" si="18"/>
        <v>0</v>
      </c>
      <c r="I144" s="49">
        <v>0</v>
      </c>
      <c r="J144" s="45">
        <f t="shared" si="15"/>
        <v>0</v>
      </c>
      <c r="K144" s="44">
        <f t="shared" si="16"/>
        <v>0</v>
      </c>
      <c r="L144" s="49">
        <f t="shared" si="14"/>
        <v>0</v>
      </c>
    </row>
    <row r="145" spans="1:12" x14ac:dyDescent="0.2">
      <c r="A145" s="6" t="s">
        <v>397</v>
      </c>
      <c r="B145" s="14" t="s">
        <v>398</v>
      </c>
      <c r="C145" s="9" t="s">
        <v>34</v>
      </c>
      <c r="D145" s="14" t="s">
        <v>396</v>
      </c>
      <c r="E145" s="25">
        <f>VLOOKUP(A145,'Scores-DRCI'!A$1:M$254,13,FALSE)</f>
        <v>0</v>
      </c>
      <c r="F145" s="44">
        <f t="shared" si="17"/>
        <v>0</v>
      </c>
      <c r="G145" s="40">
        <v>0</v>
      </c>
      <c r="H145" s="45">
        <f t="shared" si="18"/>
        <v>0</v>
      </c>
      <c r="I145" s="49">
        <v>0</v>
      </c>
      <c r="J145" s="45">
        <f t="shared" si="15"/>
        <v>0</v>
      </c>
      <c r="K145" s="44">
        <f t="shared" si="16"/>
        <v>0</v>
      </c>
      <c r="L145" s="49">
        <f t="shared" si="14"/>
        <v>0</v>
      </c>
    </row>
    <row r="146" spans="1:12" x14ac:dyDescent="0.2">
      <c r="A146" s="6" t="s">
        <v>399</v>
      </c>
      <c r="B146" s="14" t="s">
        <v>400</v>
      </c>
      <c r="C146" s="9" t="s">
        <v>34</v>
      </c>
      <c r="D146" s="14" t="s">
        <v>396</v>
      </c>
      <c r="E146" s="25">
        <f>VLOOKUP(A146,'Scores-DRCI'!A$1:M$254,13,FALSE)</f>
        <v>0</v>
      </c>
      <c r="F146" s="44">
        <f t="shared" si="17"/>
        <v>0</v>
      </c>
      <c r="G146" s="40">
        <v>0</v>
      </c>
      <c r="H146" s="45">
        <f t="shared" si="18"/>
        <v>0</v>
      </c>
      <c r="I146" s="49">
        <v>0</v>
      </c>
      <c r="J146" s="45">
        <f t="shared" si="15"/>
        <v>0</v>
      </c>
      <c r="K146" s="44">
        <f t="shared" si="16"/>
        <v>0</v>
      </c>
      <c r="L146" s="49">
        <f t="shared" si="14"/>
        <v>0</v>
      </c>
    </row>
    <row r="147" spans="1:12" x14ac:dyDescent="0.2">
      <c r="A147" s="6" t="s">
        <v>401</v>
      </c>
      <c r="B147" s="14" t="s">
        <v>402</v>
      </c>
      <c r="C147" s="9" t="s">
        <v>34</v>
      </c>
      <c r="D147" s="14" t="s">
        <v>396</v>
      </c>
      <c r="E147" s="25">
        <f>VLOOKUP(A147,'Scores-DRCI'!A$1:M$254,13,FALSE)</f>
        <v>0</v>
      </c>
      <c r="F147" s="44">
        <f t="shared" si="17"/>
        <v>0</v>
      </c>
      <c r="G147" s="40">
        <v>0</v>
      </c>
      <c r="H147" s="45">
        <f t="shared" si="18"/>
        <v>0</v>
      </c>
      <c r="I147" s="49">
        <v>0</v>
      </c>
      <c r="J147" s="45">
        <f t="shared" si="15"/>
        <v>0</v>
      </c>
      <c r="K147" s="44">
        <f t="shared" si="16"/>
        <v>0</v>
      </c>
      <c r="L147" s="49">
        <f t="shared" si="14"/>
        <v>0</v>
      </c>
    </row>
    <row r="148" spans="1:12" x14ac:dyDescent="0.2">
      <c r="A148" s="6" t="s">
        <v>403</v>
      </c>
      <c r="B148" s="14" t="s">
        <v>404</v>
      </c>
      <c r="C148" s="9" t="s">
        <v>34</v>
      </c>
      <c r="D148" s="14" t="s">
        <v>396</v>
      </c>
      <c r="E148" s="25">
        <f>VLOOKUP(A148,'Scores-DRCI'!A$1:M$254,13,FALSE)</f>
        <v>0</v>
      </c>
      <c r="F148" s="44">
        <f t="shared" si="17"/>
        <v>0</v>
      </c>
      <c r="G148" s="40">
        <v>0</v>
      </c>
      <c r="H148" s="45">
        <f t="shared" si="18"/>
        <v>0</v>
      </c>
      <c r="I148" s="49">
        <v>0</v>
      </c>
      <c r="J148" s="45">
        <f t="shared" si="15"/>
        <v>0</v>
      </c>
      <c r="K148" s="44">
        <f t="shared" si="16"/>
        <v>0</v>
      </c>
      <c r="L148" s="49">
        <f t="shared" si="14"/>
        <v>0</v>
      </c>
    </row>
    <row r="149" spans="1:12" x14ac:dyDescent="0.2">
      <c r="A149" s="6" t="s">
        <v>405</v>
      </c>
      <c r="B149" s="14" t="s">
        <v>406</v>
      </c>
      <c r="C149" s="9" t="s">
        <v>34</v>
      </c>
      <c r="D149" s="14" t="s">
        <v>396</v>
      </c>
      <c r="E149" s="25">
        <f>VLOOKUP(A149,'Scores-DRCI'!A$1:M$254,13,FALSE)</f>
        <v>0</v>
      </c>
      <c r="F149" s="44">
        <f t="shared" si="17"/>
        <v>0</v>
      </c>
      <c r="G149" s="40">
        <v>0</v>
      </c>
      <c r="H149" s="45">
        <f t="shared" si="18"/>
        <v>0</v>
      </c>
      <c r="I149" s="49">
        <v>0</v>
      </c>
      <c r="J149" s="45">
        <f t="shared" si="15"/>
        <v>0</v>
      </c>
      <c r="K149" s="44">
        <f t="shared" si="16"/>
        <v>0</v>
      </c>
      <c r="L149" s="49">
        <f t="shared" si="14"/>
        <v>0</v>
      </c>
    </row>
    <row r="150" spans="1:12" x14ac:dyDescent="0.2">
      <c r="A150" s="6" t="s">
        <v>407</v>
      </c>
      <c r="B150" s="14" t="s">
        <v>408</v>
      </c>
      <c r="C150" s="9" t="s">
        <v>34</v>
      </c>
      <c r="D150" s="14" t="s">
        <v>396</v>
      </c>
      <c r="E150" s="25">
        <f>VLOOKUP(A150,'Scores-DRCI'!A$1:M$254,13,FALSE)</f>
        <v>0</v>
      </c>
      <c r="F150" s="44">
        <f t="shared" si="17"/>
        <v>0</v>
      </c>
      <c r="G150" s="40">
        <v>0</v>
      </c>
      <c r="H150" s="45">
        <f t="shared" si="18"/>
        <v>0</v>
      </c>
      <c r="I150" s="49">
        <v>0</v>
      </c>
      <c r="J150" s="45">
        <f t="shared" si="15"/>
        <v>0</v>
      </c>
      <c r="K150" s="44">
        <f t="shared" si="16"/>
        <v>0</v>
      </c>
      <c r="L150" s="49">
        <f t="shared" si="14"/>
        <v>0</v>
      </c>
    </row>
    <row r="151" spans="1:12" x14ac:dyDescent="0.2">
      <c r="A151" s="6" t="s">
        <v>409</v>
      </c>
      <c r="B151" s="14" t="s">
        <v>410</v>
      </c>
      <c r="C151" s="9" t="s">
        <v>34</v>
      </c>
      <c r="D151" s="14" t="s">
        <v>396</v>
      </c>
      <c r="E151" s="25">
        <f>VLOOKUP(A151,'Scores-DRCI'!A$1:M$254,13,FALSE)</f>
        <v>0</v>
      </c>
      <c r="F151" s="44">
        <f t="shared" si="17"/>
        <v>0</v>
      </c>
      <c r="G151" s="40">
        <v>0</v>
      </c>
      <c r="H151" s="45">
        <f t="shared" si="18"/>
        <v>0</v>
      </c>
      <c r="I151" s="49">
        <v>0</v>
      </c>
      <c r="J151" s="45">
        <f t="shared" si="15"/>
        <v>0</v>
      </c>
      <c r="K151" s="44">
        <f t="shared" si="16"/>
        <v>0</v>
      </c>
      <c r="L151" s="49">
        <f t="shared" si="14"/>
        <v>0</v>
      </c>
    </row>
    <row r="152" spans="1:12" x14ac:dyDescent="0.2">
      <c r="A152" s="6" t="s">
        <v>219</v>
      </c>
      <c r="B152" s="14" t="s">
        <v>220</v>
      </c>
      <c r="C152" s="9" t="s">
        <v>7</v>
      </c>
      <c r="D152" s="14" t="s">
        <v>396</v>
      </c>
      <c r="E152" s="25">
        <f>VLOOKUP(A152,'Scores-DRCI'!A$1:M$254,13,FALSE)</f>
        <v>0</v>
      </c>
      <c r="F152" s="44">
        <f t="shared" si="17"/>
        <v>0</v>
      </c>
      <c r="G152" s="40">
        <v>0</v>
      </c>
      <c r="H152" s="45">
        <f t="shared" si="18"/>
        <v>0</v>
      </c>
      <c r="I152" s="49">
        <v>0</v>
      </c>
      <c r="J152" s="45">
        <f t="shared" si="15"/>
        <v>0</v>
      </c>
      <c r="K152" s="44">
        <f t="shared" si="16"/>
        <v>0</v>
      </c>
      <c r="L152" s="49">
        <f t="shared" si="14"/>
        <v>0</v>
      </c>
    </row>
    <row r="153" spans="1:12" x14ac:dyDescent="0.2">
      <c r="A153" s="6" t="s">
        <v>223</v>
      </c>
      <c r="B153" s="14" t="s">
        <v>224</v>
      </c>
      <c r="C153" s="9" t="s">
        <v>7</v>
      </c>
      <c r="D153" s="14" t="s">
        <v>396</v>
      </c>
      <c r="E153" s="25">
        <f>VLOOKUP(A153,'Scores-DRCI'!A$1:M$254,13,FALSE)</f>
        <v>0</v>
      </c>
      <c r="F153" s="44">
        <f t="shared" si="17"/>
        <v>0</v>
      </c>
      <c r="G153" s="40">
        <v>0</v>
      </c>
      <c r="H153" s="45">
        <f t="shared" si="18"/>
        <v>0</v>
      </c>
      <c r="I153" s="49">
        <v>0</v>
      </c>
      <c r="J153" s="45">
        <f t="shared" si="15"/>
        <v>0</v>
      </c>
      <c r="K153" s="44">
        <f t="shared" si="16"/>
        <v>0</v>
      </c>
      <c r="L153" s="49">
        <f t="shared" si="14"/>
        <v>0</v>
      </c>
    </row>
    <row r="154" spans="1:12" x14ac:dyDescent="0.2">
      <c r="A154" s="6" t="s">
        <v>225</v>
      </c>
      <c r="B154" s="14" t="s">
        <v>226</v>
      </c>
      <c r="C154" s="9" t="s">
        <v>7</v>
      </c>
      <c r="D154" s="14" t="s">
        <v>396</v>
      </c>
      <c r="E154" s="25">
        <f>VLOOKUP(A154,'Scores-DRCI'!A$1:M$254,13,FALSE)</f>
        <v>0</v>
      </c>
      <c r="F154" s="44">
        <f t="shared" si="17"/>
        <v>0</v>
      </c>
      <c r="G154" s="40">
        <v>0</v>
      </c>
      <c r="H154" s="45">
        <f t="shared" si="18"/>
        <v>0</v>
      </c>
      <c r="I154" s="49">
        <v>0</v>
      </c>
      <c r="J154" s="45">
        <f t="shared" si="15"/>
        <v>0</v>
      </c>
      <c r="K154" s="44">
        <f t="shared" si="16"/>
        <v>0</v>
      </c>
      <c r="L154" s="49">
        <f t="shared" si="14"/>
        <v>0</v>
      </c>
    </row>
    <row r="155" spans="1:12" x14ac:dyDescent="0.2">
      <c r="A155" s="6" t="s">
        <v>227</v>
      </c>
      <c r="B155" s="14" t="s">
        <v>228</v>
      </c>
      <c r="C155" s="9" t="s">
        <v>7</v>
      </c>
      <c r="D155" s="14" t="s">
        <v>396</v>
      </c>
      <c r="E155" s="25">
        <f>VLOOKUP(A155,'Scores-DRCI'!A$1:M$254,13,FALSE)</f>
        <v>0</v>
      </c>
      <c r="F155" s="44">
        <f t="shared" si="17"/>
        <v>0</v>
      </c>
      <c r="G155" s="40">
        <v>0</v>
      </c>
      <c r="H155" s="45">
        <f t="shared" si="18"/>
        <v>0</v>
      </c>
      <c r="I155" s="49">
        <v>0</v>
      </c>
      <c r="J155" s="45">
        <f t="shared" si="15"/>
        <v>0</v>
      </c>
      <c r="K155" s="44">
        <f t="shared" si="16"/>
        <v>0</v>
      </c>
      <c r="L155" s="49">
        <f t="shared" si="14"/>
        <v>0</v>
      </c>
    </row>
    <row r="156" spans="1:12" x14ac:dyDescent="0.2">
      <c r="A156" s="6" t="s">
        <v>229</v>
      </c>
      <c r="B156" s="14" t="s">
        <v>230</v>
      </c>
      <c r="C156" s="9" t="s">
        <v>7</v>
      </c>
      <c r="D156" s="14" t="s">
        <v>396</v>
      </c>
      <c r="E156" s="25">
        <f>VLOOKUP(A156,'Scores-DRCI'!A$1:M$254,13,FALSE)</f>
        <v>0</v>
      </c>
      <c r="F156" s="44">
        <f t="shared" si="17"/>
        <v>0</v>
      </c>
      <c r="G156" s="40">
        <v>0</v>
      </c>
      <c r="H156" s="45">
        <f t="shared" si="18"/>
        <v>0</v>
      </c>
      <c r="I156" s="49">
        <v>0</v>
      </c>
      <c r="J156" s="45">
        <f t="shared" si="15"/>
        <v>0</v>
      </c>
      <c r="K156" s="44">
        <f t="shared" si="16"/>
        <v>0</v>
      </c>
      <c r="L156" s="49">
        <f t="shared" si="14"/>
        <v>0</v>
      </c>
    </row>
    <row r="157" spans="1:12" x14ac:dyDescent="0.2">
      <c r="A157" s="6" t="s">
        <v>411</v>
      </c>
      <c r="B157" s="14" t="s">
        <v>412</v>
      </c>
      <c r="C157" s="9" t="s">
        <v>34</v>
      </c>
      <c r="D157" s="14" t="s">
        <v>396</v>
      </c>
      <c r="E157" s="25">
        <f>VLOOKUP(A157,'Scores-DRCI'!A$1:M$254,13,FALSE)</f>
        <v>0</v>
      </c>
      <c r="F157" s="44">
        <f t="shared" si="17"/>
        <v>0</v>
      </c>
      <c r="G157" s="40">
        <v>0</v>
      </c>
      <c r="H157" s="45">
        <f t="shared" si="18"/>
        <v>0</v>
      </c>
      <c r="I157" s="49">
        <v>0</v>
      </c>
      <c r="J157" s="45">
        <f t="shared" si="15"/>
        <v>0</v>
      </c>
      <c r="K157" s="44">
        <f t="shared" si="16"/>
        <v>0</v>
      </c>
      <c r="L157" s="49">
        <f t="shared" si="14"/>
        <v>0</v>
      </c>
    </row>
    <row r="158" spans="1:12" x14ac:dyDescent="0.2">
      <c r="A158" s="6" t="s">
        <v>231</v>
      </c>
      <c r="B158" s="14" t="s">
        <v>232</v>
      </c>
      <c r="C158" s="9" t="s">
        <v>7</v>
      </c>
      <c r="D158" s="14" t="s">
        <v>396</v>
      </c>
      <c r="E158" s="25">
        <f>VLOOKUP(A158,'Scores-DRCI'!A$1:M$254,13,FALSE)</f>
        <v>0</v>
      </c>
      <c r="F158" s="44">
        <f t="shared" si="17"/>
        <v>0</v>
      </c>
      <c r="G158" s="40">
        <v>0</v>
      </c>
      <c r="H158" s="45">
        <f t="shared" si="18"/>
        <v>0</v>
      </c>
      <c r="I158" s="49">
        <v>0</v>
      </c>
      <c r="J158" s="45">
        <f t="shared" si="15"/>
        <v>0</v>
      </c>
      <c r="K158" s="44">
        <f t="shared" si="16"/>
        <v>0</v>
      </c>
      <c r="L158" s="49">
        <f t="shared" si="14"/>
        <v>0</v>
      </c>
    </row>
    <row r="159" spans="1:12" x14ac:dyDescent="0.2">
      <c r="A159" s="6" t="s">
        <v>233</v>
      </c>
      <c r="B159" s="14" t="s">
        <v>234</v>
      </c>
      <c r="C159" s="9" t="s">
        <v>7</v>
      </c>
      <c r="D159" s="14" t="s">
        <v>396</v>
      </c>
      <c r="E159" s="25">
        <f>VLOOKUP(A159,'Scores-DRCI'!A$1:M$254,13,FALSE)</f>
        <v>0</v>
      </c>
      <c r="F159" s="44">
        <f t="shared" si="17"/>
        <v>0</v>
      </c>
      <c r="G159" s="40">
        <v>0</v>
      </c>
      <c r="H159" s="45">
        <f t="shared" si="18"/>
        <v>0</v>
      </c>
      <c r="I159" s="49">
        <v>0</v>
      </c>
      <c r="J159" s="45">
        <f t="shared" si="15"/>
        <v>0</v>
      </c>
      <c r="K159" s="44">
        <f t="shared" si="16"/>
        <v>0</v>
      </c>
      <c r="L159" s="49">
        <f t="shared" si="14"/>
        <v>0</v>
      </c>
    </row>
    <row r="160" spans="1:12" x14ac:dyDescent="0.2">
      <c r="A160" s="6" t="s">
        <v>237</v>
      </c>
      <c r="B160" s="14" t="s">
        <v>238</v>
      </c>
      <c r="C160" s="9" t="s">
        <v>7</v>
      </c>
      <c r="D160" s="14" t="s">
        <v>396</v>
      </c>
      <c r="E160" s="25">
        <f>VLOOKUP(A160,'Scores-DRCI'!A$1:M$254,13,FALSE)</f>
        <v>0</v>
      </c>
      <c r="F160" s="44">
        <f t="shared" si="17"/>
        <v>0</v>
      </c>
      <c r="G160" s="40">
        <v>0</v>
      </c>
      <c r="H160" s="45">
        <f t="shared" si="18"/>
        <v>0</v>
      </c>
      <c r="I160" s="49">
        <v>0</v>
      </c>
      <c r="J160" s="45">
        <f t="shared" si="15"/>
        <v>0</v>
      </c>
      <c r="K160" s="44">
        <f t="shared" si="16"/>
        <v>0</v>
      </c>
      <c r="L160" s="49">
        <f t="shared" si="14"/>
        <v>0</v>
      </c>
    </row>
    <row r="161" spans="1:12" x14ac:dyDescent="0.2">
      <c r="A161" s="6" t="s">
        <v>241</v>
      </c>
      <c r="B161" s="14" t="s">
        <v>242</v>
      </c>
      <c r="C161" s="9" t="s">
        <v>344</v>
      </c>
      <c r="D161" s="14" t="s">
        <v>396</v>
      </c>
      <c r="E161" s="25">
        <f>VLOOKUP(A161,'Scores-DRCI'!A$1:M$254,13,FALSE)</f>
        <v>0</v>
      </c>
      <c r="F161" s="44">
        <f t="shared" si="17"/>
        <v>0</v>
      </c>
      <c r="G161" s="40">
        <v>0</v>
      </c>
      <c r="H161" s="45">
        <f t="shared" si="18"/>
        <v>0</v>
      </c>
      <c r="I161" s="49">
        <v>0</v>
      </c>
      <c r="J161" s="45">
        <f t="shared" si="15"/>
        <v>0</v>
      </c>
      <c r="K161" s="44">
        <f t="shared" si="16"/>
        <v>0</v>
      </c>
      <c r="L161" s="49">
        <f t="shared" si="14"/>
        <v>0</v>
      </c>
    </row>
    <row r="162" spans="1:12" x14ac:dyDescent="0.2">
      <c r="A162" s="6" t="s">
        <v>414</v>
      </c>
      <c r="B162" s="14" t="s">
        <v>415</v>
      </c>
      <c r="C162" s="9" t="s">
        <v>34</v>
      </c>
      <c r="D162" s="14" t="s">
        <v>413</v>
      </c>
      <c r="E162" s="25">
        <f>VLOOKUP(A162,'Scores-DRCI'!A$1:M$254,13,FALSE)</f>
        <v>0</v>
      </c>
      <c r="F162" s="44">
        <f t="shared" si="17"/>
        <v>0</v>
      </c>
      <c r="G162" s="40">
        <v>0</v>
      </c>
      <c r="H162" s="45">
        <f t="shared" si="18"/>
        <v>0</v>
      </c>
      <c r="I162" s="49">
        <v>0</v>
      </c>
      <c r="J162" s="45">
        <f t="shared" si="15"/>
        <v>0</v>
      </c>
      <c r="K162" s="44">
        <f t="shared" si="16"/>
        <v>0</v>
      </c>
      <c r="L162" s="49">
        <f t="shared" si="14"/>
        <v>0</v>
      </c>
    </row>
    <row r="163" spans="1:12" x14ac:dyDescent="0.2">
      <c r="A163" s="6" t="s">
        <v>416</v>
      </c>
      <c r="B163" s="14" t="s">
        <v>417</v>
      </c>
      <c r="C163" s="9" t="s">
        <v>34</v>
      </c>
      <c r="D163" s="14" t="s">
        <v>413</v>
      </c>
      <c r="E163" s="25">
        <f>VLOOKUP(A163,'Scores-DRCI'!A$1:M$254,13,FALSE)</f>
        <v>0</v>
      </c>
      <c r="F163" s="44">
        <f t="shared" si="17"/>
        <v>0</v>
      </c>
      <c r="G163" s="40">
        <v>0</v>
      </c>
      <c r="H163" s="45">
        <f t="shared" si="18"/>
        <v>0</v>
      </c>
      <c r="I163" s="49">
        <v>0</v>
      </c>
      <c r="J163" s="45">
        <f t="shared" si="15"/>
        <v>0</v>
      </c>
      <c r="K163" s="44">
        <f t="shared" si="16"/>
        <v>0</v>
      </c>
      <c r="L163" s="49">
        <f t="shared" si="14"/>
        <v>0</v>
      </c>
    </row>
    <row r="164" spans="1:12" x14ac:dyDescent="0.2">
      <c r="A164" s="6" t="s">
        <v>137</v>
      </c>
      <c r="B164" s="14" t="s">
        <v>138</v>
      </c>
      <c r="C164" s="9" t="s">
        <v>136</v>
      </c>
      <c r="D164" s="14" t="s">
        <v>413</v>
      </c>
      <c r="E164" s="25">
        <f>VLOOKUP(A164,'Scores-DRCI'!A$1:M$254,13,FALSE)</f>
        <v>0</v>
      </c>
      <c r="F164" s="44">
        <f t="shared" si="17"/>
        <v>0</v>
      </c>
      <c r="G164" s="40">
        <v>0</v>
      </c>
      <c r="H164" s="45">
        <f t="shared" si="18"/>
        <v>0</v>
      </c>
      <c r="I164" s="49">
        <v>0</v>
      </c>
      <c r="J164" s="45">
        <f t="shared" si="15"/>
        <v>0</v>
      </c>
      <c r="K164" s="44">
        <f t="shared" si="16"/>
        <v>0</v>
      </c>
      <c r="L164" s="49">
        <f t="shared" si="14"/>
        <v>0</v>
      </c>
    </row>
    <row r="165" spans="1:12" x14ac:dyDescent="0.2">
      <c r="A165" s="6" t="s">
        <v>418</v>
      </c>
      <c r="B165" s="14" t="s">
        <v>419</v>
      </c>
      <c r="C165" s="9" t="s">
        <v>73</v>
      </c>
      <c r="D165" s="14" t="s">
        <v>413</v>
      </c>
      <c r="E165" s="25">
        <f>VLOOKUP(A165,'Scores-DRCI'!A$1:M$254,13,FALSE)</f>
        <v>0</v>
      </c>
      <c r="F165" s="44">
        <f t="shared" si="17"/>
        <v>0</v>
      </c>
      <c r="G165" s="40">
        <v>0</v>
      </c>
      <c r="H165" s="45">
        <f t="shared" si="18"/>
        <v>0</v>
      </c>
      <c r="I165" s="49">
        <v>0</v>
      </c>
      <c r="J165" s="45">
        <f t="shared" si="15"/>
        <v>0</v>
      </c>
      <c r="K165" s="44">
        <f t="shared" si="16"/>
        <v>0</v>
      </c>
      <c r="L165" s="49">
        <f t="shared" si="14"/>
        <v>0</v>
      </c>
    </row>
    <row r="166" spans="1:12" x14ac:dyDescent="0.2">
      <c r="A166" s="6" t="s">
        <v>420</v>
      </c>
      <c r="B166" s="14" t="s">
        <v>421</v>
      </c>
      <c r="C166" s="9" t="s">
        <v>34</v>
      </c>
      <c r="D166" s="14" t="s">
        <v>413</v>
      </c>
      <c r="E166" s="25">
        <f>VLOOKUP(A166,'Scores-DRCI'!A$1:M$254,13,FALSE)</f>
        <v>0</v>
      </c>
      <c r="F166" s="44">
        <f t="shared" si="17"/>
        <v>0</v>
      </c>
      <c r="G166" s="40">
        <v>0</v>
      </c>
      <c r="H166" s="45">
        <f t="shared" si="18"/>
        <v>0</v>
      </c>
      <c r="I166" s="49">
        <v>0</v>
      </c>
      <c r="J166" s="45">
        <f t="shared" si="15"/>
        <v>0</v>
      </c>
      <c r="K166" s="44">
        <f t="shared" si="16"/>
        <v>0</v>
      </c>
      <c r="L166" s="49">
        <f t="shared" si="14"/>
        <v>0</v>
      </c>
    </row>
    <row r="167" spans="1:12" x14ac:dyDescent="0.2">
      <c r="A167" s="6" t="s">
        <v>151</v>
      </c>
      <c r="B167" s="14" t="s">
        <v>152</v>
      </c>
      <c r="C167" s="9" t="s">
        <v>136</v>
      </c>
      <c r="D167" s="14" t="s">
        <v>413</v>
      </c>
      <c r="E167" s="25">
        <f>VLOOKUP(A167,'Scores-DRCI'!A$1:M$254,13,FALSE)</f>
        <v>0</v>
      </c>
      <c r="F167" s="44">
        <f t="shared" si="17"/>
        <v>0</v>
      </c>
      <c r="G167" s="40">
        <v>0</v>
      </c>
      <c r="H167" s="45">
        <f t="shared" si="18"/>
        <v>0</v>
      </c>
      <c r="I167" s="49">
        <v>0</v>
      </c>
      <c r="J167" s="45">
        <f t="shared" si="15"/>
        <v>0</v>
      </c>
      <c r="K167" s="44">
        <f t="shared" si="16"/>
        <v>0</v>
      </c>
      <c r="L167" s="49">
        <f t="shared" si="14"/>
        <v>0</v>
      </c>
    </row>
    <row r="168" spans="1:12" x14ac:dyDescent="0.2">
      <c r="A168" s="6" t="s">
        <v>155</v>
      </c>
      <c r="B168" s="14" t="s">
        <v>156</v>
      </c>
      <c r="C168" s="9" t="s">
        <v>7</v>
      </c>
      <c r="D168" s="14" t="s">
        <v>413</v>
      </c>
      <c r="E168" s="25">
        <f>VLOOKUP(A168,'Scores-DRCI'!A$1:M$254,13,FALSE)</f>
        <v>0</v>
      </c>
      <c r="F168" s="44">
        <f t="shared" si="17"/>
        <v>0</v>
      </c>
      <c r="G168" s="40">
        <v>0</v>
      </c>
      <c r="H168" s="45">
        <f t="shared" si="18"/>
        <v>0</v>
      </c>
      <c r="I168" s="49">
        <v>0</v>
      </c>
      <c r="J168" s="45">
        <f t="shared" si="15"/>
        <v>0</v>
      </c>
      <c r="K168" s="44">
        <f t="shared" si="16"/>
        <v>0</v>
      </c>
      <c r="L168" s="49">
        <f t="shared" si="14"/>
        <v>0</v>
      </c>
    </row>
    <row r="169" spans="1:12" x14ac:dyDescent="0.2">
      <c r="A169" s="6" t="s">
        <v>165</v>
      </c>
      <c r="B169" s="14" t="s">
        <v>166</v>
      </c>
      <c r="C169" s="9" t="s">
        <v>7</v>
      </c>
      <c r="D169" s="14" t="s">
        <v>413</v>
      </c>
      <c r="E169" s="25">
        <f>VLOOKUP(A169,'Scores-DRCI'!A$1:M$254,13,FALSE)</f>
        <v>0</v>
      </c>
      <c r="F169" s="44">
        <f t="shared" si="17"/>
        <v>0</v>
      </c>
      <c r="G169" s="40">
        <v>0</v>
      </c>
      <c r="H169" s="45">
        <f t="shared" si="18"/>
        <v>0</v>
      </c>
      <c r="I169" s="49">
        <v>0</v>
      </c>
      <c r="J169" s="45">
        <f t="shared" si="15"/>
        <v>0</v>
      </c>
      <c r="K169" s="44">
        <f t="shared" si="16"/>
        <v>0</v>
      </c>
      <c r="L169" s="49">
        <f t="shared" si="14"/>
        <v>0</v>
      </c>
    </row>
    <row r="170" spans="1:12" x14ac:dyDescent="0.2">
      <c r="A170" s="6" t="s">
        <v>422</v>
      </c>
      <c r="B170" s="14" t="s">
        <v>423</v>
      </c>
      <c r="C170" s="9" t="s">
        <v>344</v>
      </c>
      <c r="D170" s="14" t="s">
        <v>413</v>
      </c>
      <c r="E170" s="25">
        <f>VLOOKUP(A170,'Scores-DRCI'!A$1:M$254,13,FALSE)</f>
        <v>0</v>
      </c>
      <c r="F170" s="44">
        <f t="shared" si="17"/>
        <v>0</v>
      </c>
      <c r="G170" s="40">
        <v>0</v>
      </c>
      <c r="H170" s="45">
        <f t="shared" si="18"/>
        <v>0</v>
      </c>
      <c r="I170" s="49">
        <v>0</v>
      </c>
      <c r="J170" s="45">
        <f t="shared" si="15"/>
        <v>0</v>
      </c>
      <c r="K170" s="44">
        <f t="shared" si="16"/>
        <v>0</v>
      </c>
      <c r="L170" s="49">
        <f t="shared" si="14"/>
        <v>0</v>
      </c>
    </row>
    <row r="171" spans="1:12" x14ac:dyDescent="0.2">
      <c r="A171" s="6" t="s">
        <v>171</v>
      </c>
      <c r="B171" s="14" t="s">
        <v>172</v>
      </c>
      <c r="C171" s="9" t="s">
        <v>7</v>
      </c>
      <c r="D171" s="14" t="s">
        <v>413</v>
      </c>
      <c r="E171" s="25">
        <f>VLOOKUP(A171,'Scores-DRCI'!A$1:M$254,13,FALSE)</f>
        <v>0</v>
      </c>
      <c r="F171" s="44">
        <f t="shared" si="17"/>
        <v>0</v>
      </c>
      <c r="G171" s="40">
        <v>0</v>
      </c>
      <c r="H171" s="45">
        <f t="shared" si="18"/>
        <v>0</v>
      </c>
      <c r="I171" s="49">
        <v>0</v>
      </c>
      <c r="J171" s="45">
        <f t="shared" si="15"/>
        <v>0</v>
      </c>
      <c r="K171" s="44">
        <f t="shared" si="16"/>
        <v>0</v>
      </c>
      <c r="L171" s="49">
        <f t="shared" si="14"/>
        <v>0</v>
      </c>
    </row>
    <row r="172" spans="1:12" x14ac:dyDescent="0.2">
      <c r="A172" s="6" t="s">
        <v>424</v>
      </c>
      <c r="B172" s="14" t="s">
        <v>425</v>
      </c>
      <c r="C172" s="9" t="s">
        <v>73</v>
      </c>
      <c r="D172" s="14" t="s">
        <v>413</v>
      </c>
      <c r="E172" s="25">
        <f>VLOOKUP(A172,'Scores-DRCI'!A$1:M$254,13,FALSE)</f>
        <v>0</v>
      </c>
      <c r="F172" s="44">
        <f t="shared" si="17"/>
        <v>0</v>
      </c>
      <c r="G172" s="40">
        <v>0</v>
      </c>
      <c r="H172" s="45">
        <f t="shared" si="18"/>
        <v>0</v>
      </c>
      <c r="I172" s="49">
        <v>0</v>
      </c>
      <c r="J172" s="45">
        <f t="shared" si="15"/>
        <v>0</v>
      </c>
      <c r="K172" s="44">
        <f t="shared" si="16"/>
        <v>0</v>
      </c>
      <c r="L172" s="49">
        <f t="shared" si="14"/>
        <v>0</v>
      </c>
    </row>
    <row r="173" spans="1:12" x14ac:dyDescent="0.2">
      <c r="A173" s="6" t="s">
        <v>173</v>
      </c>
      <c r="B173" s="14" t="s">
        <v>174</v>
      </c>
      <c r="C173" s="9" t="s">
        <v>34</v>
      </c>
      <c r="D173" s="14" t="s">
        <v>413</v>
      </c>
      <c r="E173" s="25">
        <f>VLOOKUP(A173,'Scores-DRCI'!A$1:M$254,13,FALSE)</f>
        <v>0</v>
      </c>
      <c r="F173" s="44">
        <f t="shared" si="17"/>
        <v>0</v>
      </c>
      <c r="G173" s="40">
        <v>0</v>
      </c>
      <c r="H173" s="45">
        <f t="shared" si="18"/>
        <v>0</v>
      </c>
      <c r="I173" s="49">
        <v>0</v>
      </c>
      <c r="J173" s="45">
        <f t="shared" si="15"/>
        <v>0</v>
      </c>
      <c r="K173" s="44">
        <f t="shared" si="16"/>
        <v>0</v>
      </c>
      <c r="L173" s="49">
        <f t="shared" ref="L173:L233" si="19">+K173</f>
        <v>0</v>
      </c>
    </row>
    <row r="174" spans="1:12" x14ac:dyDescent="0.2">
      <c r="A174" s="6" t="s">
        <v>426</v>
      </c>
      <c r="B174" s="14" t="s">
        <v>427</v>
      </c>
      <c r="C174" s="9" t="s">
        <v>34</v>
      </c>
      <c r="D174" s="14" t="s">
        <v>413</v>
      </c>
      <c r="E174" s="25">
        <f>VLOOKUP(A174,'Scores-DRCI'!A$1:M$254,13,FALSE)</f>
        <v>0</v>
      </c>
      <c r="F174" s="44">
        <f t="shared" si="17"/>
        <v>0</v>
      </c>
      <c r="G174" s="40">
        <v>0</v>
      </c>
      <c r="H174" s="45">
        <f t="shared" si="18"/>
        <v>0</v>
      </c>
      <c r="I174" s="49">
        <v>0</v>
      </c>
      <c r="J174" s="45">
        <f t="shared" si="15"/>
        <v>0</v>
      </c>
      <c r="K174" s="44">
        <f t="shared" si="16"/>
        <v>0</v>
      </c>
      <c r="L174" s="49">
        <f t="shared" si="19"/>
        <v>0</v>
      </c>
    </row>
    <row r="175" spans="1:12" x14ac:dyDescent="0.2">
      <c r="A175" s="6" t="s">
        <v>428</v>
      </c>
      <c r="B175" s="14" t="s">
        <v>429</v>
      </c>
      <c r="C175" s="9" t="s">
        <v>34</v>
      </c>
      <c r="D175" s="14" t="s">
        <v>413</v>
      </c>
      <c r="E175" s="25">
        <f>VLOOKUP(A175,'Scores-DRCI'!A$1:M$254,13,FALSE)</f>
        <v>0</v>
      </c>
      <c r="F175" s="44">
        <f t="shared" si="17"/>
        <v>0</v>
      </c>
      <c r="G175" s="40">
        <v>0</v>
      </c>
      <c r="H175" s="45">
        <f t="shared" si="18"/>
        <v>0</v>
      </c>
      <c r="I175" s="49">
        <v>0</v>
      </c>
      <c r="J175" s="45">
        <f t="shared" si="15"/>
        <v>0</v>
      </c>
      <c r="K175" s="44">
        <f t="shared" si="16"/>
        <v>0</v>
      </c>
      <c r="L175" s="49">
        <f t="shared" si="19"/>
        <v>0</v>
      </c>
    </row>
    <row r="176" spans="1:12" x14ac:dyDescent="0.2">
      <c r="A176" s="6" t="s">
        <v>175</v>
      </c>
      <c r="B176" s="14" t="s">
        <v>176</v>
      </c>
      <c r="C176" s="9" t="s">
        <v>7</v>
      </c>
      <c r="D176" s="14" t="s">
        <v>413</v>
      </c>
      <c r="E176" s="25">
        <f>VLOOKUP(A176,'Scores-DRCI'!A$1:M$254,13,FALSE)</f>
        <v>0</v>
      </c>
      <c r="F176" s="44">
        <f t="shared" si="17"/>
        <v>0</v>
      </c>
      <c r="G176" s="40">
        <v>0</v>
      </c>
      <c r="H176" s="45">
        <f t="shared" si="18"/>
        <v>0</v>
      </c>
      <c r="I176" s="49">
        <v>0</v>
      </c>
      <c r="J176" s="45">
        <f t="shared" si="15"/>
        <v>0</v>
      </c>
      <c r="K176" s="44">
        <f t="shared" si="16"/>
        <v>0</v>
      </c>
      <c r="L176" s="49">
        <f t="shared" si="19"/>
        <v>0</v>
      </c>
    </row>
    <row r="177" spans="1:12" x14ac:dyDescent="0.2">
      <c r="A177" s="6" t="s">
        <v>430</v>
      </c>
      <c r="B177" s="14" t="s">
        <v>431</v>
      </c>
      <c r="C177" s="9" t="s">
        <v>34</v>
      </c>
      <c r="D177" s="14" t="s">
        <v>413</v>
      </c>
      <c r="E177" s="25">
        <f>VLOOKUP(A177,'Scores-DRCI'!A$1:M$254,13,FALSE)</f>
        <v>0</v>
      </c>
      <c r="F177" s="44">
        <f t="shared" si="17"/>
        <v>0</v>
      </c>
      <c r="G177" s="40">
        <v>0</v>
      </c>
      <c r="H177" s="45">
        <f t="shared" si="18"/>
        <v>0</v>
      </c>
      <c r="I177" s="49">
        <v>0</v>
      </c>
      <c r="J177" s="45">
        <f t="shared" si="15"/>
        <v>0</v>
      </c>
      <c r="K177" s="44">
        <f t="shared" si="16"/>
        <v>0</v>
      </c>
      <c r="L177" s="49">
        <f t="shared" si="19"/>
        <v>0</v>
      </c>
    </row>
    <row r="178" spans="1:12" x14ac:dyDescent="0.2">
      <c r="A178" s="8" t="s">
        <v>181</v>
      </c>
      <c r="B178" s="14" t="s">
        <v>182</v>
      </c>
      <c r="C178" s="9" t="s">
        <v>7</v>
      </c>
      <c r="D178" s="14" t="s">
        <v>413</v>
      </c>
      <c r="E178" s="25">
        <f>VLOOKUP(A178,'Scores-DRCI'!A$1:M$254,13,FALSE)</f>
        <v>0</v>
      </c>
      <c r="F178" s="44">
        <f t="shared" si="17"/>
        <v>0</v>
      </c>
      <c r="G178" s="40">
        <v>0</v>
      </c>
      <c r="H178" s="45">
        <f t="shared" si="18"/>
        <v>0</v>
      </c>
      <c r="I178" s="49">
        <v>0</v>
      </c>
      <c r="J178" s="45">
        <f t="shared" si="15"/>
        <v>0</v>
      </c>
      <c r="K178" s="44">
        <f t="shared" si="16"/>
        <v>0</v>
      </c>
      <c r="L178" s="49">
        <f t="shared" si="19"/>
        <v>0</v>
      </c>
    </row>
    <row r="179" spans="1:12" x14ac:dyDescent="0.2">
      <c r="A179" s="6" t="s">
        <v>185</v>
      </c>
      <c r="B179" s="14" t="s">
        <v>186</v>
      </c>
      <c r="C179" s="9" t="s">
        <v>7</v>
      </c>
      <c r="D179" s="14" t="s">
        <v>413</v>
      </c>
      <c r="E179" s="25">
        <f>VLOOKUP(A179,'Scores-DRCI'!A$1:M$254,13,FALSE)</f>
        <v>0</v>
      </c>
      <c r="F179" s="44">
        <f t="shared" si="17"/>
        <v>0</v>
      </c>
      <c r="G179" s="40">
        <v>0</v>
      </c>
      <c r="H179" s="45">
        <f t="shared" si="18"/>
        <v>0</v>
      </c>
      <c r="I179" s="49">
        <v>0</v>
      </c>
      <c r="J179" s="45">
        <f t="shared" si="15"/>
        <v>0</v>
      </c>
      <c r="K179" s="44">
        <f t="shared" si="16"/>
        <v>0</v>
      </c>
      <c r="L179" s="49">
        <f t="shared" si="19"/>
        <v>0</v>
      </c>
    </row>
    <row r="180" spans="1:12" x14ac:dyDescent="0.2">
      <c r="A180" s="6" t="s">
        <v>432</v>
      </c>
      <c r="B180" s="14" t="s">
        <v>433</v>
      </c>
      <c r="C180" s="9" t="s">
        <v>7</v>
      </c>
      <c r="D180" s="14" t="s">
        <v>413</v>
      </c>
      <c r="E180" s="25">
        <f>VLOOKUP(A180,'Scores-DRCI'!A$1:M$254,13,FALSE)</f>
        <v>0</v>
      </c>
      <c r="F180" s="44">
        <f t="shared" si="17"/>
        <v>0</v>
      </c>
      <c r="G180" s="40">
        <v>0</v>
      </c>
      <c r="H180" s="45">
        <f t="shared" si="18"/>
        <v>0</v>
      </c>
      <c r="I180" s="49">
        <v>0</v>
      </c>
      <c r="J180" s="45">
        <f t="shared" si="15"/>
        <v>0</v>
      </c>
      <c r="K180" s="44">
        <f t="shared" si="16"/>
        <v>0</v>
      </c>
      <c r="L180" s="49">
        <f t="shared" si="19"/>
        <v>0</v>
      </c>
    </row>
    <row r="181" spans="1:12" x14ac:dyDescent="0.2">
      <c r="A181" s="6" t="s">
        <v>189</v>
      </c>
      <c r="B181" s="14" t="s">
        <v>190</v>
      </c>
      <c r="C181" s="9" t="s">
        <v>7</v>
      </c>
      <c r="D181" s="14" t="s">
        <v>413</v>
      </c>
      <c r="E181" s="25">
        <f>VLOOKUP(A181,'Scores-DRCI'!A$1:M$254,13,FALSE)</f>
        <v>0</v>
      </c>
      <c r="F181" s="44">
        <f t="shared" si="17"/>
        <v>0</v>
      </c>
      <c r="G181" s="40">
        <v>0</v>
      </c>
      <c r="H181" s="45">
        <f t="shared" si="18"/>
        <v>0</v>
      </c>
      <c r="I181" s="49">
        <v>0</v>
      </c>
      <c r="J181" s="45">
        <f t="shared" si="15"/>
        <v>0</v>
      </c>
      <c r="K181" s="44">
        <f t="shared" si="16"/>
        <v>0</v>
      </c>
      <c r="L181" s="49">
        <f t="shared" si="19"/>
        <v>0</v>
      </c>
    </row>
    <row r="182" spans="1:12" x14ac:dyDescent="0.2">
      <c r="A182" s="6" t="s">
        <v>434</v>
      </c>
      <c r="B182" s="14" t="s">
        <v>434</v>
      </c>
      <c r="C182" s="9" t="s">
        <v>136</v>
      </c>
      <c r="D182" s="14" t="s">
        <v>413</v>
      </c>
      <c r="E182" s="25">
        <f>VLOOKUP(A182,'Scores-DRCI'!A$1:M$254,13,FALSE)</f>
        <v>0</v>
      </c>
      <c r="F182" s="44">
        <f t="shared" si="17"/>
        <v>0</v>
      </c>
      <c r="G182" s="40">
        <v>0</v>
      </c>
      <c r="H182" s="45">
        <f t="shared" si="18"/>
        <v>0</v>
      </c>
      <c r="I182" s="49">
        <v>0</v>
      </c>
      <c r="J182" s="45">
        <f t="shared" si="15"/>
        <v>0</v>
      </c>
      <c r="K182" s="44">
        <f t="shared" si="16"/>
        <v>0</v>
      </c>
      <c r="L182" s="49">
        <f t="shared" si="19"/>
        <v>0</v>
      </c>
    </row>
    <row r="183" spans="1:12" x14ac:dyDescent="0.2">
      <c r="A183" s="6" t="s">
        <v>248</v>
      </c>
      <c r="B183" s="14" t="s">
        <v>249</v>
      </c>
      <c r="C183" s="9" t="s">
        <v>7</v>
      </c>
      <c r="D183" s="14" t="s">
        <v>245</v>
      </c>
      <c r="E183" s="25">
        <f>VLOOKUP(A183,'Scores-DRCI'!A$1:M$254,13,FALSE)</f>
        <v>0</v>
      </c>
      <c r="F183" s="44">
        <f t="shared" si="17"/>
        <v>0</v>
      </c>
      <c r="G183" s="40">
        <v>0</v>
      </c>
      <c r="H183" s="45">
        <f t="shared" si="18"/>
        <v>0</v>
      </c>
      <c r="I183" s="49">
        <v>0</v>
      </c>
      <c r="J183" s="45">
        <f t="shared" si="15"/>
        <v>0</v>
      </c>
      <c r="K183" s="44">
        <f t="shared" si="16"/>
        <v>0</v>
      </c>
      <c r="L183" s="49">
        <f t="shared" si="19"/>
        <v>0</v>
      </c>
    </row>
    <row r="184" spans="1:12" x14ac:dyDescent="0.2">
      <c r="A184" s="6" t="s">
        <v>435</v>
      </c>
      <c r="B184" s="14" t="s">
        <v>436</v>
      </c>
      <c r="C184" s="9" t="s">
        <v>34</v>
      </c>
      <c r="D184" s="14" t="s">
        <v>245</v>
      </c>
      <c r="E184" s="25">
        <f>VLOOKUP(A184,'Scores-DRCI'!A$1:M$254,13,FALSE)</f>
        <v>0</v>
      </c>
      <c r="F184" s="44">
        <f t="shared" si="17"/>
        <v>0</v>
      </c>
      <c r="G184" s="40">
        <v>0</v>
      </c>
      <c r="H184" s="45">
        <f t="shared" si="18"/>
        <v>0</v>
      </c>
      <c r="I184" s="49">
        <v>0</v>
      </c>
      <c r="J184" s="45">
        <f t="shared" si="15"/>
        <v>0</v>
      </c>
      <c r="K184" s="44">
        <f t="shared" si="16"/>
        <v>0</v>
      </c>
      <c r="L184" s="49">
        <f t="shared" si="19"/>
        <v>0</v>
      </c>
    </row>
    <row r="185" spans="1:12" x14ac:dyDescent="0.2">
      <c r="A185" s="6" t="s">
        <v>252</v>
      </c>
      <c r="B185" s="14" t="s">
        <v>253</v>
      </c>
      <c r="C185" s="9" t="s">
        <v>34</v>
      </c>
      <c r="D185" s="14" t="s">
        <v>245</v>
      </c>
      <c r="E185" s="25">
        <f>VLOOKUP(A185,'Scores-DRCI'!A$1:M$254,13,FALSE)</f>
        <v>0</v>
      </c>
      <c r="F185" s="44">
        <f t="shared" si="17"/>
        <v>0</v>
      </c>
      <c r="G185" s="40">
        <v>0</v>
      </c>
      <c r="H185" s="45">
        <f t="shared" si="18"/>
        <v>0</v>
      </c>
      <c r="I185" s="49">
        <v>0</v>
      </c>
      <c r="J185" s="45">
        <f t="shared" ref="J185:J246" si="20">+I185*1000000/58027039</f>
        <v>0</v>
      </c>
      <c r="K185" s="44">
        <f t="shared" ref="K185:K246" si="21">+I185-J185</f>
        <v>0</v>
      </c>
      <c r="L185" s="49">
        <f t="shared" si="19"/>
        <v>0</v>
      </c>
    </row>
    <row r="186" spans="1:12" x14ac:dyDescent="0.2">
      <c r="A186" s="6" t="s">
        <v>256</v>
      </c>
      <c r="B186" s="14" t="s">
        <v>257</v>
      </c>
      <c r="C186" s="9" t="s">
        <v>7</v>
      </c>
      <c r="D186" s="14" t="s">
        <v>245</v>
      </c>
      <c r="E186" s="25">
        <f>VLOOKUP(A186,'Scores-DRCI'!A$1:M$254,13,FALSE)</f>
        <v>0</v>
      </c>
      <c r="F186" s="44">
        <f t="shared" si="17"/>
        <v>0</v>
      </c>
      <c r="G186" s="40">
        <v>0</v>
      </c>
      <c r="H186" s="45">
        <f t="shared" si="18"/>
        <v>0</v>
      </c>
      <c r="I186" s="49">
        <v>0</v>
      </c>
      <c r="J186" s="45">
        <f t="shared" si="20"/>
        <v>0</v>
      </c>
      <c r="K186" s="44">
        <f t="shared" si="21"/>
        <v>0</v>
      </c>
      <c r="L186" s="49">
        <f t="shared" si="19"/>
        <v>0</v>
      </c>
    </row>
    <row r="187" spans="1:12" x14ac:dyDescent="0.2">
      <c r="A187" s="6" t="s">
        <v>437</v>
      </c>
      <c r="B187" s="14" t="s">
        <v>438</v>
      </c>
      <c r="C187" s="9" t="s">
        <v>7</v>
      </c>
      <c r="D187" s="14" t="s">
        <v>439</v>
      </c>
      <c r="E187" s="25">
        <f>VLOOKUP(A187,'Scores-DRCI'!A$1:M$254,13,FALSE)</f>
        <v>0</v>
      </c>
      <c r="F187" s="44">
        <f t="shared" si="17"/>
        <v>0</v>
      </c>
      <c r="G187" s="40">
        <v>0</v>
      </c>
      <c r="H187" s="45">
        <f t="shared" si="18"/>
        <v>0</v>
      </c>
      <c r="I187" s="49">
        <v>0</v>
      </c>
      <c r="J187" s="45">
        <f t="shared" si="20"/>
        <v>0</v>
      </c>
      <c r="K187" s="44">
        <f t="shared" si="21"/>
        <v>0</v>
      </c>
      <c r="L187" s="49">
        <f t="shared" si="19"/>
        <v>0</v>
      </c>
    </row>
    <row r="188" spans="1:12" x14ac:dyDescent="0.2">
      <c r="A188" s="6" t="s">
        <v>440</v>
      </c>
      <c r="B188" s="14" t="s">
        <v>441</v>
      </c>
      <c r="C188" s="9" t="s">
        <v>34</v>
      </c>
      <c r="D188" s="14" t="s">
        <v>439</v>
      </c>
      <c r="E188" s="25">
        <f>VLOOKUP(A188,'Scores-DRCI'!A$1:M$254,13,FALSE)</f>
        <v>0</v>
      </c>
      <c r="F188" s="44">
        <f t="shared" si="17"/>
        <v>0</v>
      </c>
      <c r="G188" s="40">
        <v>0</v>
      </c>
      <c r="H188" s="45">
        <f t="shared" si="18"/>
        <v>0</v>
      </c>
      <c r="I188" s="49">
        <v>0</v>
      </c>
      <c r="J188" s="45">
        <f t="shared" si="20"/>
        <v>0</v>
      </c>
      <c r="K188" s="44">
        <f t="shared" si="21"/>
        <v>0</v>
      </c>
      <c r="L188" s="49">
        <f t="shared" si="19"/>
        <v>0</v>
      </c>
    </row>
    <row r="189" spans="1:12" x14ac:dyDescent="0.2">
      <c r="A189" s="6" t="s">
        <v>30</v>
      </c>
      <c r="B189" s="14" t="s">
        <v>31</v>
      </c>
      <c r="C189" s="9" t="s">
        <v>7</v>
      </c>
      <c r="D189" s="14" t="s">
        <v>439</v>
      </c>
      <c r="E189" s="25">
        <f>VLOOKUP(A189,'Scores-DRCI'!A$1:M$254,13,FALSE)</f>
        <v>0</v>
      </c>
      <c r="F189" s="44">
        <f t="shared" si="17"/>
        <v>0</v>
      </c>
      <c r="G189" s="40">
        <v>0</v>
      </c>
      <c r="H189" s="45">
        <f t="shared" si="18"/>
        <v>0</v>
      </c>
      <c r="I189" s="49">
        <v>0</v>
      </c>
      <c r="J189" s="45">
        <f t="shared" si="20"/>
        <v>0</v>
      </c>
      <c r="K189" s="44">
        <f t="shared" si="21"/>
        <v>0</v>
      </c>
      <c r="L189" s="49">
        <f t="shared" si="19"/>
        <v>0</v>
      </c>
    </row>
    <row r="190" spans="1:12" x14ac:dyDescent="0.2">
      <c r="A190" s="6" t="s">
        <v>442</v>
      </c>
      <c r="B190" s="14" t="s">
        <v>443</v>
      </c>
      <c r="C190" s="9" t="s">
        <v>34</v>
      </c>
      <c r="D190" s="14" t="s">
        <v>439</v>
      </c>
      <c r="E190" s="25">
        <f>VLOOKUP(A190,'Scores-DRCI'!A$1:M$254,13,FALSE)</f>
        <v>0</v>
      </c>
      <c r="F190" s="44">
        <f t="shared" si="17"/>
        <v>0</v>
      </c>
      <c r="G190" s="40">
        <v>0</v>
      </c>
      <c r="H190" s="45">
        <f t="shared" si="18"/>
        <v>0</v>
      </c>
      <c r="I190" s="49">
        <v>0</v>
      </c>
      <c r="J190" s="45">
        <f t="shared" si="20"/>
        <v>0</v>
      </c>
      <c r="K190" s="44">
        <f t="shared" si="21"/>
        <v>0</v>
      </c>
      <c r="L190" s="49">
        <f t="shared" si="19"/>
        <v>0</v>
      </c>
    </row>
    <row r="191" spans="1:12" x14ac:dyDescent="0.2">
      <c r="A191" s="6" t="s">
        <v>444</v>
      </c>
      <c r="B191" s="14" t="s">
        <v>445</v>
      </c>
      <c r="C191" s="9" t="s">
        <v>34</v>
      </c>
      <c r="D191" s="14" t="s">
        <v>439</v>
      </c>
      <c r="E191" s="25">
        <f>VLOOKUP(A191,'Scores-DRCI'!A$1:M$254,13,FALSE)</f>
        <v>0</v>
      </c>
      <c r="F191" s="44">
        <f t="shared" si="17"/>
        <v>0</v>
      </c>
      <c r="G191" s="40">
        <v>0</v>
      </c>
      <c r="H191" s="45">
        <f t="shared" si="18"/>
        <v>0</v>
      </c>
      <c r="I191" s="49">
        <v>0</v>
      </c>
      <c r="J191" s="45">
        <f t="shared" si="20"/>
        <v>0</v>
      </c>
      <c r="K191" s="44">
        <f t="shared" si="21"/>
        <v>0</v>
      </c>
      <c r="L191" s="49">
        <f t="shared" si="19"/>
        <v>0</v>
      </c>
    </row>
    <row r="192" spans="1:12" x14ac:dyDescent="0.2">
      <c r="A192" s="6" t="s">
        <v>446</v>
      </c>
      <c r="B192" s="14" t="s">
        <v>447</v>
      </c>
      <c r="C192" s="9" t="s">
        <v>34</v>
      </c>
      <c r="D192" s="14" t="s">
        <v>439</v>
      </c>
      <c r="E192" s="25">
        <f>VLOOKUP(A192,'Scores-DRCI'!A$1:M$254,13,FALSE)</f>
        <v>0</v>
      </c>
      <c r="F192" s="44">
        <f t="shared" si="17"/>
        <v>0</v>
      </c>
      <c r="G192" s="40">
        <v>0</v>
      </c>
      <c r="H192" s="45">
        <f t="shared" si="18"/>
        <v>0</v>
      </c>
      <c r="I192" s="49">
        <v>0</v>
      </c>
      <c r="J192" s="45">
        <f t="shared" si="20"/>
        <v>0</v>
      </c>
      <c r="K192" s="44">
        <f t="shared" si="21"/>
        <v>0</v>
      </c>
      <c r="L192" s="49">
        <f t="shared" si="19"/>
        <v>0</v>
      </c>
    </row>
    <row r="193" spans="1:12" x14ac:dyDescent="0.2">
      <c r="A193" s="6" t="s">
        <v>32</v>
      </c>
      <c r="B193" s="14" t="s">
        <v>33</v>
      </c>
      <c r="C193" s="9" t="s">
        <v>34</v>
      </c>
      <c r="D193" s="14" t="s">
        <v>439</v>
      </c>
      <c r="E193" s="25">
        <f>VLOOKUP(A193,'Scores-DRCI'!A$1:M$254,13,FALSE)</f>
        <v>0</v>
      </c>
      <c r="F193" s="44">
        <f t="shared" si="17"/>
        <v>0</v>
      </c>
      <c r="G193" s="40">
        <v>0</v>
      </c>
      <c r="H193" s="45">
        <f t="shared" si="18"/>
        <v>0</v>
      </c>
      <c r="I193" s="49">
        <v>0</v>
      </c>
      <c r="J193" s="45">
        <f t="shared" si="20"/>
        <v>0</v>
      </c>
      <c r="K193" s="44">
        <f t="shared" si="21"/>
        <v>0</v>
      </c>
      <c r="L193" s="49">
        <f t="shared" si="19"/>
        <v>0</v>
      </c>
    </row>
    <row r="194" spans="1:12" x14ac:dyDescent="0.2">
      <c r="A194" s="6" t="s">
        <v>448</v>
      </c>
      <c r="B194" s="14" t="s">
        <v>449</v>
      </c>
      <c r="C194" s="9" t="s">
        <v>34</v>
      </c>
      <c r="D194" s="14" t="s">
        <v>439</v>
      </c>
      <c r="E194" s="25">
        <f>VLOOKUP(A194,'Scores-DRCI'!A$1:M$254,13,FALSE)</f>
        <v>0</v>
      </c>
      <c r="F194" s="44">
        <f t="shared" ref="F194:F246" si="22">+E194*$F$249/$E$249</f>
        <v>0</v>
      </c>
      <c r="G194" s="40">
        <v>0</v>
      </c>
      <c r="H194" s="45">
        <f t="shared" ref="H194:H246" si="23">+G194*$H$249/$G$249</f>
        <v>0</v>
      </c>
      <c r="I194" s="49">
        <v>0</v>
      </c>
      <c r="J194" s="45">
        <f t="shared" si="20"/>
        <v>0</v>
      </c>
      <c r="K194" s="44">
        <f t="shared" si="21"/>
        <v>0</v>
      </c>
      <c r="L194" s="49">
        <f t="shared" si="19"/>
        <v>0</v>
      </c>
    </row>
    <row r="195" spans="1:12" x14ac:dyDescent="0.2">
      <c r="A195" s="6" t="s">
        <v>450</v>
      </c>
      <c r="B195" s="14" t="s">
        <v>451</v>
      </c>
      <c r="C195" s="9" t="s">
        <v>34</v>
      </c>
      <c r="D195" s="14" t="s">
        <v>439</v>
      </c>
      <c r="E195" s="25">
        <f>VLOOKUP(A195,'Scores-DRCI'!A$1:M$254,13,FALSE)</f>
        <v>0</v>
      </c>
      <c r="F195" s="44">
        <f t="shared" si="22"/>
        <v>0</v>
      </c>
      <c r="G195" s="40">
        <v>0</v>
      </c>
      <c r="H195" s="45">
        <f t="shared" si="23"/>
        <v>0</v>
      </c>
      <c r="I195" s="49">
        <v>0</v>
      </c>
      <c r="J195" s="45">
        <f t="shared" si="20"/>
        <v>0</v>
      </c>
      <c r="K195" s="44">
        <f t="shared" si="21"/>
        <v>0</v>
      </c>
      <c r="L195" s="49">
        <f t="shared" si="19"/>
        <v>0</v>
      </c>
    </row>
    <row r="196" spans="1:12" x14ac:dyDescent="0.2">
      <c r="A196" s="6" t="s">
        <v>37</v>
      </c>
      <c r="B196" s="14" t="s">
        <v>38</v>
      </c>
      <c r="C196" s="9" t="s">
        <v>34</v>
      </c>
      <c r="D196" s="14" t="s">
        <v>439</v>
      </c>
      <c r="E196" s="25">
        <f>VLOOKUP(A196,'Scores-DRCI'!A$1:M$254,13,FALSE)</f>
        <v>0</v>
      </c>
      <c r="F196" s="44">
        <f t="shared" si="22"/>
        <v>0</v>
      </c>
      <c r="G196" s="40">
        <v>0</v>
      </c>
      <c r="H196" s="45">
        <f t="shared" si="23"/>
        <v>0</v>
      </c>
      <c r="I196" s="49">
        <v>0</v>
      </c>
      <c r="J196" s="45">
        <f t="shared" si="20"/>
        <v>0</v>
      </c>
      <c r="K196" s="44">
        <f t="shared" si="21"/>
        <v>0</v>
      </c>
      <c r="L196" s="49">
        <f t="shared" si="19"/>
        <v>0</v>
      </c>
    </row>
    <row r="197" spans="1:12" x14ac:dyDescent="0.2">
      <c r="A197" s="6" t="s">
        <v>452</v>
      </c>
      <c r="B197" s="14" t="s">
        <v>453</v>
      </c>
      <c r="C197" s="9" t="s">
        <v>7</v>
      </c>
      <c r="D197" s="14" t="s">
        <v>439</v>
      </c>
      <c r="E197" s="25">
        <f>VLOOKUP(A197,'Scores-DRCI'!A$1:M$254,13,FALSE)</f>
        <v>0</v>
      </c>
      <c r="F197" s="44">
        <f t="shared" si="22"/>
        <v>0</v>
      </c>
      <c r="G197" s="40">
        <v>0</v>
      </c>
      <c r="H197" s="45">
        <f t="shared" si="23"/>
        <v>0</v>
      </c>
      <c r="I197" s="49">
        <v>0</v>
      </c>
      <c r="J197" s="45">
        <f t="shared" si="20"/>
        <v>0</v>
      </c>
      <c r="K197" s="44">
        <f t="shared" si="21"/>
        <v>0</v>
      </c>
      <c r="L197" s="49">
        <f t="shared" si="19"/>
        <v>0</v>
      </c>
    </row>
    <row r="198" spans="1:12" x14ac:dyDescent="0.2">
      <c r="A198" s="6" t="s">
        <v>454</v>
      </c>
      <c r="B198" s="14" t="s">
        <v>455</v>
      </c>
      <c r="C198" s="9" t="s">
        <v>34</v>
      </c>
      <c r="D198" s="14" t="s">
        <v>439</v>
      </c>
      <c r="E198" s="25">
        <f>VLOOKUP(A198,'Scores-DRCI'!A$1:M$254,13,FALSE)</f>
        <v>0</v>
      </c>
      <c r="F198" s="44">
        <f t="shared" si="22"/>
        <v>0</v>
      </c>
      <c r="G198" s="40">
        <v>0</v>
      </c>
      <c r="H198" s="45">
        <f t="shared" si="23"/>
        <v>0</v>
      </c>
      <c r="I198" s="49">
        <v>0</v>
      </c>
      <c r="J198" s="45">
        <f t="shared" si="20"/>
        <v>0</v>
      </c>
      <c r="K198" s="44">
        <f t="shared" si="21"/>
        <v>0</v>
      </c>
      <c r="L198" s="49">
        <f t="shared" si="19"/>
        <v>0</v>
      </c>
    </row>
    <row r="199" spans="1:12" x14ac:dyDescent="0.2">
      <c r="A199" s="6" t="s">
        <v>45</v>
      </c>
      <c r="B199" s="14" t="s">
        <v>46</v>
      </c>
      <c r="C199" s="9" t="s">
        <v>7</v>
      </c>
      <c r="D199" s="14" t="s">
        <v>439</v>
      </c>
      <c r="E199" s="25">
        <f>VLOOKUP(A199,'Scores-DRCI'!A$1:M$254,13,FALSE)</f>
        <v>0</v>
      </c>
      <c r="F199" s="44">
        <f t="shared" si="22"/>
        <v>0</v>
      </c>
      <c r="G199" s="40">
        <v>0</v>
      </c>
      <c r="H199" s="45">
        <f t="shared" si="23"/>
        <v>0</v>
      </c>
      <c r="I199" s="49">
        <v>0</v>
      </c>
      <c r="J199" s="45">
        <f t="shared" si="20"/>
        <v>0</v>
      </c>
      <c r="K199" s="44">
        <f t="shared" si="21"/>
        <v>0</v>
      </c>
      <c r="L199" s="49">
        <f t="shared" si="19"/>
        <v>0</v>
      </c>
    </row>
    <row r="200" spans="1:12" x14ac:dyDescent="0.2">
      <c r="A200" s="6" t="s">
        <v>456</v>
      </c>
      <c r="B200" s="14" t="s">
        <v>457</v>
      </c>
      <c r="C200" s="9" t="s">
        <v>34</v>
      </c>
      <c r="D200" s="14" t="s">
        <v>439</v>
      </c>
      <c r="E200" s="25">
        <f>VLOOKUP(A200,'Scores-DRCI'!A$1:M$254,13,FALSE)</f>
        <v>0</v>
      </c>
      <c r="F200" s="44">
        <f t="shared" si="22"/>
        <v>0</v>
      </c>
      <c r="G200" s="40">
        <v>0</v>
      </c>
      <c r="H200" s="45">
        <f t="shared" si="23"/>
        <v>0</v>
      </c>
      <c r="I200" s="49">
        <v>0</v>
      </c>
      <c r="J200" s="45">
        <f t="shared" si="20"/>
        <v>0</v>
      </c>
      <c r="K200" s="44">
        <f t="shared" si="21"/>
        <v>0</v>
      </c>
      <c r="L200" s="49">
        <f t="shared" si="19"/>
        <v>0</v>
      </c>
    </row>
    <row r="201" spans="1:12" x14ac:dyDescent="0.2">
      <c r="A201" s="6" t="s">
        <v>458</v>
      </c>
      <c r="B201" s="14" t="s">
        <v>459</v>
      </c>
      <c r="C201" s="9" t="s">
        <v>34</v>
      </c>
      <c r="D201" s="14" t="s">
        <v>439</v>
      </c>
      <c r="E201" s="25">
        <f>VLOOKUP(A201,'Scores-DRCI'!A$1:M$254,13,FALSE)</f>
        <v>0</v>
      </c>
      <c r="F201" s="44">
        <f t="shared" si="22"/>
        <v>0</v>
      </c>
      <c r="G201" s="40">
        <v>0</v>
      </c>
      <c r="H201" s="45">
        <f t="shared" si="23"/>
        <v>0</v>
      </c>
      <c r="I201" s="49">
        <v>0</v>
      </c>
      <c r="J201" s="45">
        <f t="shared" si="20"/>
        <v>0</v>
      </c>
      <c r="K201" s="44">
        <f t="shared" si="21"/>
        <v>0</v>
      </c>
      <c r="L201" s="49">
        <f t="shared" si="19"/>
        <v>0</v>
      </c>
    </row>
    <row r="202" spans="1:12" x14ac:dyDescent="0.2">
      <c r="A202" s="6" t="s">
        <v>460</v>
      </c>
      <c r="B202" s="14" t="s">
        <v>461</v>
      </c>
      <c r="C202" s="9" t="s">
        <v>34</v>
      </c>
      <c r="D202" s="14" t="s">
        <v>439</v>
      </c>
      <c r="E202" s="25">
        <f>VLOOKUP(A202,'Scores-DRCI'!A$1:M$254,13,FALSE)</f>
        <v>0</v>
      </c>
      <c r="F202" s="44">
        <f t="shared" si="22"/>
        <v>0</v>
      </c>
      <c r="G202" s="40">
        <v>0</v>
      </c>
      <c r="H202" s="45">
        <f t="shared" si="23"/>
        <v>0</v>
      </c>
      <c r="I202" s="49">
        <v>0</v>
      </c>
      <c r="J202" s="45">
        <f t="shared" si="20"/>
        <v>0</v>
      </c>
      <c r="K202" s="44">
        <f t="shared" si="21"/>
        <v>0</v>
      </c>
      <c r="L202" s="49">
        <f t="shared" si="19"/>
        <v>0</v>
      </c>
    </row>
    <row r="203" spans="1:12" x14ac:dyDescent="0.2">
      <c r="A203" s="6" t="s">
        <v>51</v>
      </c>
      <c r="B203" s="14" t="s">
        <v>52</v>
      </c>
      <c r="C203" s="9" t="s">
        <v>344</v>
      </c>
      <c r="D203" s="14" t="s">
        <v>439</v>
      </c>
      <c r="E203" s="25">
        <f>VLOOKUP(A203,'Scores-DRCI'!A$1:M$254,13,FALSE)</f>
        <v>0</v>
      </c>
      <c r="F203" s="44">
        <f t="shared" si="22"/>
        <v>0</v>
      </c>
      <c r="G203" s="40">
        <v>0</v>
      </c>
      <c r="H203" s="45">
        <f t="shared" si="23"/>
        <v>0</v>
      </c>
      <c r="I203" s="49">
        <v>0</v>
      </c>
      <c r="J203" s="45">
        <f t="shared" si="20"/>
        <v>0</v>
      </c>
      <c r="K203" s="44">
        <f t="shared" si="21"/>
        <v>0</v>
      </c>
      <c r="L203" s="49">
        <f t="shared" si="19"/>
        <v>0</v>
      </c>
    </row>
    <row r="204" spans="1:12" x14ac:dyDescent="0.2">
      <c r="A204" s="6" t="s">
        <v>464</v>
      </c>
      <c r="B204" s="14" t="s">
        <v>465</v>
      </c>
      <c r="C204" s="9" t="s">
        <v>34</v>
      </c>
      <c r="D204" s="14" t="s">
        <v>439</v>
      </c>
      <c r="E204" s="25">
        <f>VLOOKUP(A204,'Scores-DRCI'!A$1:M$254,13,FALSE)</f>
        <v>0</v>
      </c>
      <c r="F204" s="44">
        <f t="shared" si="22"/>
        <v>0</v>
      </c>
      <c r="G204" s="40">
        <v>0</v>
      </c>
      <c r="H204" s="45">
        <f t="shared" si="23"/>
        <v>0</v>
      </c>
      <c r="I204" s="49">
        <v>0</v>
      </c>
      <c r="J204" s="45">
        <f t="shared" si="20"/>
        <v>0</v>
      </c>
      <c r="K204" s="44">
        <f t="shared" si="21"/>
        <v>0</v>
      </c>
      <c r="L204" s="49">
        <f t="shared" si="19"/>
        <v>0</v>
      </c>
    </row>
    <row r="205" spans="1:12" x14ac:dyDescent="0.2">
      <c r="A205" s="6" t="s">
        <v>466</v>
      </c>
      <c r="B205" s="14" t="s">
        <v>467</v>
      </c>
      <c r="C205" s="9" t="s">
        <v>34</v>
      </c>
      <c r="D205" s="14" t="s">
        <v>468</v>
      </c>
      <c r="E205" s="25">
        <f>VLOOKUP(A205,'Scores-DRCI'!A$1:M$254,13,FALSE)</f>
        <v>0</v>
      </c>
      <c r="F205" s="44">
        <f t="shared" si="22"/>
        <v>0</v>
      </c>
      <c r="G205" s="40">
        <v>0</v>
      </c>
      <c r="H205" s="45">
        <f t="shared" si="23"/>
        <v>0</v>
      </c>
      <c r="I205" s="49">
        <v>0</v>
      </c>
      <c r="J205" s="45">
        <f t="shared" si="20"/>
        <v>0</v>
      </c>
      <c r="K205" s="44">
        <f t="shared" si="21"/>
        <v>0</v>
      </c>
      <c r="L205" s="49">
        <f t="shared" si="19"/>
        <v>0</v>
      </c>
    </row>
    <row r="206" spans="1:12" x14ac:dyDescent="0.2">
      <c r="A206" s="6" t="s">
        <v>469</v>
      </c>
      <c r="B206" s="14" t="s">
        <v>470</v>
      </c>
      <c r="C206" s="9" t="s">
        <v>34</v>
      </c>
      <c r="D206" s="14" t="s">
        <v>468</v>
      </c>
      <c r="E206" s="25">
        <f>VLOOKUP(A206,'Scores-DRCI'!A$1:M$254,13,FALSE)</f>
        <v>0</v>
      </c>
      <c r="F206" s="44">
        <f t="shared" si="22"/>
        <v>0</v>
      </c>
      <c r="G206" s="40">
        <v>0</v>
      </c>
      <c r="H206" s="45">
        <f t="shared" si="23"/>
        <v>0</v>
      </c>
      <c r="I206" s="49">
        <v>0</v>
      </c>
      <c r="J206" s="45">
        <f t="shared" si="20"/>
        <v>0</v>
      </c>
      <c r="K206" s="44">
        <f t="shared" si="21"/>
        <v>0</v>
      </c>
      <c r="L206" s="49">
        <f t="shared" si="19"/>
        <v>0</v>
      </c>
    </row>
    <row r="207" spans="1:12" x14ac:dyDescent="0.2">
      <c r="A207" s="6" t="s">
        <v>471</v>
      </c>
      <c r="B207" s="14" t="s">
        <v>472</v>
      </c>
      <c r="C207" s="9" t="s">
        <v>34</v>
      </c>
      <c r="D207" s="14" t="s">
        <v>468</v>
      </c>
      <c r="E207" s="25">
        <f>VLOOKUP(A207,'Scores-DRCI'!A$1:M$254,13,FALSE)</f>
        <v>0</v>
      </c>
      <c r="F207" s="44">
        <f t="shared" si="22"/>
        <v>0</v>
      </c>
      <c r="G207" s="40">
        <v>0</v>
      </c>
      <c r="H207" s="45">
        <f t="shared" si="23"/>
        <v>0</v>
      </c>
      <c r="I207" s="49">
        <v>0</v>
      </c>
      <c r="J207" s="45">
        <f t="shared" si="20"/>
        <v>0</v>
      </c>
      <c r="K207" s="44">
        <f t="shared" si="21"/>
        <v>0</v>
      </c>
      <c r="L207" s="49">
        <f t="shared" si="19"/>
        <v>0</v>
      </c>
    </row>
    <row r="208" spans="1:12" x14ac:dyDescent="0.2">
      <c r="A208" s="6" t="s">
        <v>473</v>
      </c>
      <c r="B208" s="14" t="s">
        <v>474</v>
      </c>
      <c r="C208" s="9" t="s">
        <v>34</v>
      </c>
      <c r="D208" s="14" t="s">
        <v>468</v>
      </c>
      <c r="E208" s="25">
        <f>VLOOKUP(A208,'Scores-DRCI'!A$1:M$254,13,FALSE)</f>
        <v>0</v>
      </c>
      <c r="F208" s="44">
        <f t="shared" si="22"/>
        <v>0</v>
      </c>
      <c r="G208" s="40">
        <v>0</v>
      </c>
      <c r="H208" s="45">
        <f t="shared" si="23"/>
        <v>0</v>
      </c>
      <c r="I208" s="49">
        <v>0</v>
      </c>
      <c r="J208" s="45">
        <f t="shared" si="20"/>
        <v>0</v>
      </c>
      <c r="K208" s="44">
        <f t="shared" si="21"/>
        <v>0</v>
      </c>
      <c r="L208" s="49">
        <f t="shared" si="19"/>
        <v>0</v>
      </c>
    </row>
    <row r="209" spans="1:12" x14ac:dyDescent="0.2">
      <c r="A209" s="6" t="s">
        <v>197</v>
      </c>
      <c r="B209" s="14" t="s">
        <v>198</v>
      </c>
      <c r="C209" s="9" t="s">
        <v>34</v>
      </c>
      <c r="D209" s="14" t="s">
        <v>468</v>
      </c>
      <c r="E209" s="25">
        <f>VLOOKUP(A209,'Scores-DRCI'!A$1:M$254,13,FALSE)</f>
        <v>0</v>
      </c>
      <c r="F209" s="44">
        <f t="shared" si="22"/>
        <v>0</v>
      </c>
      <c r="G209" s="40">
        <v>0</v>
      </c>
      <c r="H209" s="45">
        <f t="shared" si="23"/>
        <v>0</v>
      </c>
      <c r="I209" s="49">
        <v>0</v>
      </c>
      <c r="J209" s="45">
        <f t="shared" si="20"/>
        <v>0</v>
      </c>
      <c r="K209" s="44">
        <f t="shared" si="21"/>
        <v>0</v>
      </c>
      <c r="L209" s="49">
        <f t="shared" si="19"/>
        <v>0</v>
      </c>
    </row>
    <row r="210" spans="1:12" x14ac:dyDescent="0.2">
      <c r="A210" s="6" t="s">
        <v>475</v>
      </c>
      <c r="B210" s="14" t="s">
        <v>476</v>
      </c>
      <c r="C210" s="9" t="s">
        <v>34</v>
      </c>
      <c r="D210" s="14" t="s">
        <v>468</v>
      </c>
      <c r="E210" s="25">
        <f>VLOOKUP(A210,'Scores-DRCI'!A$1:M$254,13,FALSE)</f>
        <v>0</v>
      </c>
      <c r="F210" s="44">
        <f t="shared" si="22"/>
        <v>0</v>
      </c>
      <c r="G210" s="40">
        <v>0</v>
      </c>
      <c r="H210" s="45">
        <f t="shared" si="23"/>
        <v>0</v>
      </c>
      <c r="I210" s="49">
        <v>0</v>
      </c>
      <c r="J210" s="45">
        <f t="shared" si="20"/>
        <v>0</v>
      </c>
      <c r="K210" s="44">
        <f t="shared" si="21"/>
        <v>0</v>
      </c>
      <c r="L210" s="49">
        <f t="shared" si="19"/>
        <v>0</v>
      </c>
    </row>
    <row r="211" spans="1:12" x14ac:dyDescent="0.2">
      <c r="A211" s="6" t="s">
        <v>477</v>
      </c>
      <c r="B211" s="14" t="s">
        <v>478</v>
      </c>
      <c r="C211" s="9" t="s">
        <v>34</v>
      </c>
      <c r="D211" s="14" t="s">
        <v>468</v>
      </c>
      <c r="E211" s="25">
        <f>VLOOKUP(A211,'Scores-DRCI'!A$1:M$254,13,FALSE)</f>
        <v>0</v>
      </c>
      <c r="F211" s="44">
        <f t="shared" si="22"/>
        <v>0</v>
      </c>
      <c r="G211" s="40">
        <v>0</v>
      </c>
      <c r="H211" s="45">
        <f t="shared" si="23"/>
        <v>0</v>
      </c>
      <c r="I211" s="49">
        <v>0</v>
      </c>
      <c r="J211" s="45">
        <f t="shared" si="20"/>
        <v>0</v>
      </c>
      <c r="K211" s="44">
        <f t="shared" si="21"/>
        <v>0</v>
      </c>
      <c r="L211" s="49">
        <f t="shared" si="19"/>
        <v>0</v>
      </c>
    </row>
    <row r="212" spans="1:12" x14ac:dyDescent="0.2">
      <c r="A212" s="6" t="s">
        <v>479</v>
      </c>
      <c r="B212" s="14" t="s">
        <v>480</v>
      </c>
      <c r="C212" s="9" t="s">
        <v>34</v>
      </c>
      <c r="D212" s="14" t="s">
        <v>468</v>
      </c>
      <c r="E212" s="25">
        <f>VLOOKUP(A212,'Scores-DRCI'!A$1:M$254,13,FALSE)</f>
        <v>0</v>
      </c>
      <c r="F212" s="44">
        <f t="shared" si="22"/>
        <v>0</v>
      </c>
      <c r="G212" s="40">
        <v>0</v>
      </c>
      <c r="H212" s="45">
        <f t="shared" si="23"/>
        <v>0</v>
      </c>
      <c r="I212" s="49">
        <v>0</v>
      </c>
      <c r="J212" s="45">
        <f t="shared" si="20"/>
        <v>0</v>
      </c>
      <c r="K212" s="44">
        <f t="shared" si="21"/>
        <v>0</v>
      </c>
      <c r="L212" s="49">
        <f t="shared" si="19"/>
        <v>0</v>
      </c>
    </row>
    <row r="213" spans="1:12" x14ac:dyDescent="0.2">
      <c r="A213" s="6" t="s">
        <v>481</v>
      </c>
      <c r="B213" s="14" t="s">
        <v>482</v>
      </c>
      <c r="C213" s="9" t="s">
        <v>34</v>
      </c>
      <c r="D213" s="14" t="s">
        <v>468</v>
      </c>
      <c r="E213" s="25">
        <f>VLOOKUP(A213,'Scores-DRCI'!A$1:M$254,13,FALSE)</f>
        <v>0</v>
      </c>
      <c r="F213" s="44">
        <f t="shared" si="22"/>
        <v>0</v>
      </c>
      <c r="G213" s="40">
        <v>0</v>
      </c>
      <c r="H213" s="45">
        <f t="shared" si="23"/>
        <v>0</v>
      </c>
      <c r="I213" s="49">
        <v>0</v>
      </c>
      <c r="J213" s="45">
        <f t="shared" si="20"/>
        <v>0</v>
      </c>
      <c r="K213" s="44">
        <f t="shared" si="21"/>
        <v>0</v>
      </c>
      <c r="L213" s="49">
        <f t="shared" si="19"/>
        <v>0</v>
      </c>
    </row>
    <row r="214" spans="1:12" x14ac:dyDescent="0.2">
      <c r="A214" s="6" t="s">
        <v>205</v>
      </c>
      <c r="B214" s="14" t="s">
        <v>206</v>
      </c>
      <c r="C214" s="9" t="s">
        <v>7</v>
      </c>
      <c r="D214" s="14" t="s">
        <v>468</v>
      </c>
      <c r="E214" s="25">
        <f>VLOOKUP(A214,'Scores-DRCI'!A$1:M$254,13,FALSE)</f>
        <v>0</v>
      </c>
      <c r="F214" s="44">
        <f t="shared" si="22"/>
        <v>0</v>
      </c>
      <c r="G214" s="40">
        <v>0</v>
      </c>
      <c r="H214" s="45">
        <f t="shared" si="23"/>
        <v>0</v>
      </c>
      <c r="I214" s="49">
        <v>0</v>
      </c>
      <c r="J214" s="45">
        <f t="shared" si="20"/>
        <v>0</v>
      </c>
      <c r="K214" s="44">
        <f t="shared" si="21"/>
        <v>0</v>
      </c>
      <c r="L214" s="49">
        <f t="shared" si="19"/>
        <v>0</v>
      </c>
    </row>
    <row r="215" spans="1:12" x14ac:dyDescent="0.2">
      <c r="A215" s="6" t="s">
        <v>485</v>
      </c>
      <c r="B215" s="14" t="s">
        <v>486</v>
      </c>
      <c r="C215" s="9" t="s">
        <v>7</v>
      </c>
      <c r="D215" s="14" t="s">
        <v>468</v>
      </c>
      <c r="E215" s="25">
        <f>VLOOKUP(A215,'Scores-DRCI'!A$1:M$254,13,FALSE)</f>
        <v>0</v>
      </c>
      <c r="F215" s="44">
        <f t="shared" si="22"/>
        <v>0</v>
      </c>
      <c r="G215" s="40">
        <v>0</v>
      </c>
      <c r="H215" s="45">
        <f t="shared" si="23"/>
        <v>0</v>
      </c>
      <c r="I215" s="49">
        <v>0</v>
      </c>
      <c r="J215" s="45">
        <f t="shared" si="20"/>
        <v>0</v>
      </c>
      <c r="K215" s="44">
        <f t="shared" si="21"/>
        <v>0</v>
      </c>
      <c r="L215" s="49">
        <f t="shared" si="19"/>
        <v>0</v>
      </c>
    </row>
    <row r="216" spans="1:12" x14ac:dyDescent="0.2">
      <c r="A216" s="6" t="s">
        <v>487</v>
      </c>
      <c r="B216" s="14" t="s">
        <v>488</v>
      </c>
      <c r="C216" s="9" t="s">
        <v>34</v>
      </c>
      <c r="D216" s="14" t="s">
        <v>468</v>
      </c>
      <c r="E216" s="25">
        <f>VLOOKUP(A216,'Scores-DRCI'!A$1:M$254,13,FALSE)</f>
        <v>0</v>
      </c>
      <c r="F216" s="44">
        <f t="shared" si="22"/>
        <v>0</v>
      </c>
      <c r="G216" s="40">
        <v>0</v>
      </c>
      <c r="H216" s="45">
        <f t="shared" si="23"/>
        <v>0</v>
      </c>
      <c r="I216" s="49">
        <v>0</v>
      </c>
      <c r="J216" s="45">
        <f t="shared" si="20"/>
        <v>0</v>
      </c>
      <c r="K216" s="44">
        <f t="shared" si="21"/>
        <v>0</v>
      </c>
      <c r="L216" s="49">
        <f t="shared" si="19"/>
        <v>0</v>
      </c>
    </row>
    <row r="217" spans="1:12" x14ac:dyDescent="0.2">
      <c r="A217" s="6" t="s">
        <v>489</v>
      </c>
      <c r="B217" s="14" t="s">
        <v>490</v>
      </c>
      <c r="C217" s="9" t="s">
        <v>34</v>
      </c>
      <c r="D217" s="14" t="s">
        <v>468</v>
      </c>
      <c r="E217" s="25">
        <f>VLOOKUP(A217,'Scores-DRCI'!A$1:M$254,13,FALSE)</f>
        <v>0</v>
      </c>
      <c r="F217" s="44">
        <f t="shared" si="22"/>
        <v>0</v>
      </c>
      <c r="G217" s="40">
        <v>0</v>
      </c>
      <c r="H217" s="45">
        <f t="shared" si="23"/>
        <v>0</v>
      </c>
      <c r="I217" s="49">
        <v>0</v>
      </c>
      <c r="J217" s="45">
        <f t="shared" si="20"/>
        <v>0</v>
      </c>
      <c r="K217" s="44">
        <f t="shared" si="21"/>
        <v>0</v>
      </c>
      <c r="L217" s="49">
        <f t="shared" si="19"/>
        <v>0</v>
      </c>
    </row>
    <row r="218" spans="1:12" x14ac:dyDescent="0.2">
      <c r="A218" s="6" t="s">
        <v>491</v>
      </c>
      <c r="B218" s="14" t="s">
        <v>492</v>
      </c>
      <c r="C218" s="9" t="s">
        <v>34</v>
      </c>
      <c r="D218" s="14" t="s">
        <v>468</v>
      </c>
      <c r="E218" s="25">
        <f>VLOOKUP(A218,'Scores-DRCI'!A$1:M$254,13,FALSE)</f>
        <v>0</v>
      </c>
      <c r="F218" s="44">
        <f t="shared" si="22"/>
        <v>0</v>
      </c>
      <c r="G218" s="40">
        <v>0</v>
      </c>
      <c r="H218" s="45">
        <f t="shared" si="23"/>
        <v>0</v>
      </c>
      <c r="I218" s="49">
        <v>0</v>
      </c>
      <c r="J218" s="45">
        <f t="shared" si="20"/>
        <v>0</v>
      </c>
      <c r="K218" s="44">
        <f t="shared" si="21"/>
        <v>0</v>
      </c>
      <c r="L218" s="49">
        <f t="shared" si="19"/>
        <v>0</v>
      </c>
    </row>
    <row r="219" spans="1:12" x14ac:dyDescent="0.2">
      <c r="A219" s="6" t="s">
        <v>493</v>
      </c>
      <c r="B219" s="14" t="s">
        <v>494</v>
      </c>
      <c r="C219" s="9" t="s">
        <v>34</v>
      </c>
      <c r="D219" s="14" t="s">
        <v>468</v>
      </c>
      <c r="E219" s="25">
        <f>VLOOKUP(A219,'Scores-DRCI'!A$1:M$254,13,FALSE)</f>
        <v>0</v>
      </c>
      <c r="F219" s="44">
        <f t="shared" si="22"/>
        <v>0</v>
      </c>
      <c r="G219" s="40">
        <v>0</v>
      </c>
      <c r="H219" s="45">
        <f t="shared" si="23"/>
        <v>0</v>
      </c>
      <c r="I219" s="49">
        <v>0</v>
      </c>
      <c r="J219" s="45">
        <f t="shared" si="20"/>
        <v>0</v>
      </c>
      <c r="K219" s="44">
        <f t="shared" si="21"/>
        <v>0</v>
      </c>
      <c r="L219" s="49">
        <f t="shared" si="19"/>
        <v>0</v>
      </c>
    </row>
    <row r="220" spans="1:12" x14ac:dyDescent="0.2">
      <c r="A220" s="6" t="s">
        <v>495</v>
      </c>
      <c r="B220" s="14" t="s">
        <v>496</v>
      </c>
      <c r="C220" s="9" t="s">
        <v>34</v>
      </c>
      <c r="D220" s="14" t="s">
        <v>468</v>
      </c>
      <c r="E220" s="25">
        <f>VLOOKUP(A220,'Scores-DRCI'!A$1:M$254,13,FALSE)</f>
        <v>0</v>
      </c>
      <c r="F220" s="44">
        <f t="shared" si="22"/>
        <v>0</v>
      </c>
      <c r="G220" s="40">
        <v>0</v>
      </c>
      <c r="H220" s="45">
        <f t="shared" si="23"/>
        <v>0</v>
      </c>
      <c r="I220" s="49">
        <v>0</v>
      </c>
      <c r="J220" s="45">
        <f t="shared" si="20"/>
        <v>0</v>
      </c>
      <c r="K220" s="44">
        <f t="shared" si="21"/>
        <v>0</v>
      </c>
      <c r="L220" s="49">
        <f t="shared" si="19"/>
        <v>0</v>
      </c>
    </row>
    <row r="221" spans="1:12" x14ac:dyDescent="0.2">
      <c r="A221" s="6" t="s">
        <v>497</v>
      </c>
      <c r="B221" s="14" t="s">
        <v>498</v>
      </c>
      <c r="C221" s="9" t="s">
        <v>34</v>
      </c>
      <c r="D221" s="14" t="s">
        <v>468</v>
      </c>
      <c r="E221" s="25">
        <f>VLOOKUP(A221,'Scores-DRCI'!A$1:M$254,13,FALSE)</f>
        <v>0</v>
      </c>
      <c r="F221" s="44">
        <f t="shared" si="22"/>
        <v>0</v>
      </c>
      <c r="G221" s="40">
        <v>0</v>
      </c>
      <c r="H221" s="45">
        <f t="shared" si="23"/>
        <v>0</v>
      </c>
      <c r="I221" s="49">
        <v>0</v>
      </c>
      <c r="J221" s="45">
        <f t="shared" si="20"/>
        <v>0</v>
      </c>
      <c r="K221" s="44">
        <f t="shared" si="21"/>
        <v>0</v>
      </c>
      <c r="L221" s="49">
        <f t="shared" si="19"/>
        <v>0</v>
      </c>
    </row>
    <row r="222" spans="1:12" x14ac:dyDescent="0.2">
      <c r="A222" s="6" t="s">
        <v>499</v>
      </c>
      <c r="B222" s="14" t="s">
        <v>500</v>
      </c>
      <c r="C222" s="9" t="s">
        <v>34</v>
      </c>
      <c r="D222" s="14" t="s">
        <v>468</v>
      </c>
      <c r="E222" s="25">
        <f>VLOOKUP(A222,'Scores-DRCI'!A$1:M$254,13,FALSE)</f>
        <v>0</v>
      </c>
      <c r="F222" s="44">
        <f t="shared" si="22"/>
        <v>0</v>
      </c>
      <c r="G222" s="40">
        <v>0</v>
      </c>
      <c r="H222" s="45">
        <f t="shared" si="23"/>
        <v>0</v>
      </c>
      <c r="I222" s="49">
        <v>0</v>
      </c>
      <c r="J222" s="45">
        <f t="shared" si="20"/>
        <v>0</v>
      </c>
      <c r="K222" s="44">
        <f t="shared" si="21"/>
        <v>0</v>
      </c>
      <c r="L222" s="49">
        <f t="shared" si="19"/>
        <v>0</v>
      </c>
    </row>
    <row r="223" spans="1:12" x14ac:dyDescent="0.2">
      <c r="A223" s="6" t="s">
        <v>209</v>
      </c>
      <c r="B223" s="14" t="s">
        <v>210</v>
      </c>
      <c r="C223" s="9" t="s">
        <v>7</v>
      </c>
      <c r="D223" s="14" t="s">
        <v>468</v>
      </c>
      <c r="E223" s="25">
        <f>VLOOKUP(A223,'Scores-DRCI'!A$1:M$254,13,FALSE)</f>
        <v>0</v>
      </c>
      <c r="F223" s="44">
        <f t="shared" si="22"/>
        <v>0</v>
      </c>
      <c r="G223" s="40">
        <v>0</v>
      </c>
      <c r="H223" s="45">
        <f t="shared" si="23"/>
        <v>0</v>
      </c>
      <c r="I223" s="49">
        <v>0</v>
      </c>
      <c r="J223" s="45">
        <f t="shared" si="20"/>
        <v>0</v>
      </c>
      <c r="K223" s="44">
        <f t="shared" si="21"/>
        <v>0</v>
      </c>
      <c r="L223" s="49">
        <f t="shared" si="19"/>
        <v>0</v>
      </c>
    </row>
    <row r="224" spans="1:12" x14ac:dyDescent="0.2">
      <c r="A224" s="6" t="s">
        <v>501</v>
      </c>
      <c r="B224" s="14" t="s">
        <v>502</v>
      </c>
      <c r="C224" s="9" t="s">
        <v>34</v>
      </c>
      <c r="D224" s="14" t="s">
        <v>468</v>
      </c>
      <c r="E224" s="25">
        <f>VLOOKUP(A224,'Scores-DRCI'!A$1:M$254,13,FALSE)</f>
        <v>0</v>
      </c>
      <c r="F224" s="44">
        <f t="shared" si="22"/>
        <v>0</v>
      </c>
      <c r="G224" s="40">
        <v>0</v>
      </c>
      <c r="H224" s="45">
        <f t="shared" si="23"/>
        <v>0</v>
      </c>
      <c r="I224" s="49">
        <v>0</v>
      </c>
      <c r="J224" s="45">
        <f t="shared" si="20"/>
        <v>0</v>
      </c>
      <c r="K224" s="44">
        <f t="shared" si="21"/>
        <v>0</v>
      </c>
      <c r="L224" s="49">
        <f t="shared" si="19"/>
        <v>0</v>
      </c>
    </row>
    <row r="225" spans="1:12" x14ac:dyDescent="0.2">
      <c r="A225" s="6" t="s">
        <v>503</v>
      </c>
      <c r="B225" s="14" t="s">
        <v>504</v>
      </c>
      <c r="C225" s="9" t="s">
        <v>34</v>
      </c>
      <c r="D225" s="14" t="s">
        <v>468</v>
      </c>
      <c r="E225" s="25">
        <f>VLOOKUP(A225,'Scores-DRCI'!A$1:M$254,13,FALSE)</f>
        <v>0</v>
      </c>
      <c r="F225" s="44">
        <f t="shared" si="22"/>
        <v>0</v>
      </c>
      <c r="G225" s="40">
        <v>0</v>
      </c>
      <c r="H225" s="45">
        <f t="shared" si="23"/>
        <v>0</v>
      </c>
      <c r="I225" s="49">
        <v>0</v>
      </c>
      <c r="J225" s="45">
        <f t="shared" si="20"/>
        <v>0</v>
      </c>
      <c r="K225" s="44">
        <f t="shared" si="21"/>
        <v>0</v>
      </c>
      <c r="L225" s="49">
        <f t="shared" si="19"/>
        <v>0</v>
      </c>
    </row>
    <row r="226" spans="1:12" x14ac:dyDescent="0.2">
      <c r="A226" s="6" t="s">
        <v>505</v>
      </c>
      <c r="B226" s="14" t="s">
        <v>506</v>
      </c>
      <c r="C226" s="9" t="s">
        <v>34</v>
      </c>
      <c r="D226" s="14" t="s">
        <v>468</v>
      </c>
      <c r="E226" s="25">
        <f>VLOOKUP(A226,'Scores-DRCI'!A$1:M$254,13,FALSE)</f>
        <v>0</v>
      </c>
      <c r="F226" s="44">
        <f t="shared" si="22"/>
        <v>0</v>
      </c>
      <c r="G226" s="40">
        <v>0</v>
      </c>
      <c r="H226" s="45">
        <f t="shared" si="23"/>
        <v>0</v>
      </c>
      <c r="I226" s="49">
        <v>0</v>
      </c>
      <c r="J226" s="45">
        <f t="shared" si="20"/>
        <v>0</v>
      </c>
      <c r="K226" s="44">
        <f t="shared" si="21"/>
        <v>0</v>
      </c>
      <c r="L226" s="49">
        <f t="shared" si="19"/>
        <v>0</v>
      </c>
    </row>
    <row r="227" spans="1:12" x14ac:dyDescent="0.2">
      <c r="A227" s="6" t="s">
        <v>507</v>
      </c>
      <c r="B227" s="14" t="s">
        <v>508</v>
      </c>
      <c r="C227" s="9" t="s">
        <v>34</v>
      </c>
      <c r="D227" s="14" t="s">
        <v>468</v>
      </c>
      <c r="E227" s="25">
        <f>VLOOKUP(A227,'Scores-DRCI'!A$1:M$254,13,FALSE)</f>
        <v>0</v>
      </c>
      <c r="F227" s="44">
        <f t="shared" si="22"/>
        <v>0</v>
      </c>
      <c r="G227" s="40">
        <v>0</v>
      </c>
      <c r="H227" s="45">
        <f t="shared" si="23"/>
        <v>0</v>
      </c>
      <c r="I227" s="49">
        <v>0</v>
      </c>
      <c r="J227" s="45">
        <f t="shared" si="20"/>
        <v>0</v>
      </c>
      <c r="K227" s="44">
        <f t="shared" si="21"/>
        <v>0</v>
      </c>
      <c r="L227" s="49">
        <f t="shared" si="19"/>
        <v>0</v>
      </c>
    </row>
    <row r="228" spans="1:12" x14ac:dyDescent="0.2">
      <c r="A228" s="6" t="s">
        <v>258</v>
      </c>
      <c r="B228" s="14" t="s">
        <v>259</v>
      </c>
      <c r="C228" s="9" t="s">
        <v>7</v>
      </c>
      <c r="D228" s="14" t="s">
        <v>509</v>
      </c>
      <c r="E228" s="25">
        <f>VLOOKUP(A228,'Scores-DRCI'!A$1:M$254,13,FALSE)</f>
        <v>0</v>
      </c>
      <c r="F228" s="44">
        <f t="shared" si="22"/>
        <v>0</v>
      </c>
      <c r="G228" s="40">
        <v>0</v>
      </c>
      <c r="H228" s="45">
        <f t="shared" si="23"/>
        <v>0</v>
      </c>
      <c r="I228" s="49">
        <v>0</v>
      </c>
      <c r="J228" s="45">
        <f t="shared" si="20"/>
        <v>0</v>
      </c>
      <c r="K228" s="44">
        <f t="shared" si="21"/>
        <v>0</v>
      </c>
      <c r="L228" s="49">
        <f t="shared" si="19"/>
        <v>0</v>
      </c>
    </row>
    <row r="229" spans="1:12" x14ac:dyDescent="0.2">
      <c r="A229" s="6" t="s">
        <v>510</v>
      </c>
      <c r="B229" s="14" t="s">
        <v>511</v>
      </c>
      <c r="C229" s="9" t="s">
        <v>34</v>
      </c>
      <c r="D229" s="14" t="s">
        <v>509</v>
      </c>
      <c r="E229" s="25">
        <f>VLOOKUP(A229,'Scores-DRCI'!A$1:M$254,13,FALSE)</f>
        <v>0</v>
      </c>
      <c r="F229" s="44">
        <f t="shared" si="22"/>
        <v>0</v>
      </c>
      <c r="G229" s="40">
        <v>0</v>
      </c>
      <c r="H229" s="45">
        <f t="shared" si="23"/>
        <v>0</v>
      </c>
      <c r="I229" s="49">
        <v>0</v>
      </c>
      <c r="J229" s="45">
        <f t="shared" si="20"/>
        <v>0</v>
      </c>
      <c r="K229" s="44">
        <f t="shared" si="21"/>
        <v>0</v>
      </c>
      <c r="L229" s="49">
        <f t="shared" si="19"/>
        <v>0</v>
      </c>
    </row>
    <row r="230" spans="1:12" x14ac:dyDescent="0.2">
      <c r="A230" s="6" t="s">
        <v>512</v>
      </c>
      <c r="B230" s="14" t="s">
        <v>513</v>
      </c>
      <c r="C230" s="9" t="s">
        <v>34</v>
      </c>
      <c r="D230" s="14" t="s">
        <v>509</v>
      </c>
      <c r="E230" s="25">
        <f>VLOOKUP(A230,'Scores-DRCI'!A$1:M$254,13,FALSE)</f>
        <v>0</v>
      </c>
      <c r="F230" s="44">
        <f t="shared" si="22"/>
        <v>0</v>
      </c>
      <c r="G230" s="40">
        <v>0</v>
      </c>
      <c r="H230" s="45">
        <f t="shared" si="23"/>
        <v>0</v>
      </c>
      <c r="I230" s="49">
        <v>0</v>
      </c>
      <c r="J230" s="45">
        <f t="shared" si="20"/>
        <v>0</v>
      </c>
      <c r="K230" s="44">
        <f t="shared" si="21"/>
        <v>0</v>
      </c>
      <c r="L230" s="49">
        <f t="shared" si="19"/>
        <v>0</v>
      </c>
    </row>
    <row r="231" spans="1:12" x14ac:dyDescent="0.2">
      <c r="A231" s="6" t="s">
        <v>514</v>
      </c>
      <c r="B231" s="14" t="s">
        <v>515</v>
      </c>
      <c r="C231" s="9" t="s">
        <v>34</v>
      </c>
      <c r="D231" s="14" t="s">
        <v>509</v>
      </c>
      <c r="E231" s="25">
        <f>VLOOKUP(A231,'Scores-DRCI'!A$1:M$254,13,FALSE)</f>
        <v>0</v>
      </c>
      <c r="F231" s="44">
        <f t="shared" si="22"/>
        <v>0</v>
      </c>
      <c r="G231" s="40">
        <v>0</v>
      </c>
      <c r="H231" s="45">
        <f t="shared" si="23"/>
        <v>0</v>
      </c>
      <c r="I231" s="49">
        <v>0</v>
      </c>
      <c r="J231" s="45">
        <f t="shared" si="20"/>
        <v>0</v>
      </c>
      <c r="K231" s="44">
        <f t="shared" si="21"/>
        <v>0</v>
      </c>
      <c r="L231" s="49">
        <f t="shared" si="19"/>
        <v>0</v>
      </c>
    </row>
    <row r="232" spans="1:12" x14ac:dyDescent="0.2">
      <c r="A232" s="6" t="s">
        <v>266</v>
      </c>
      <c r="B232" s="14" t="s">
        <v>267</v>
      </c>
      <c r="C232" s="9" t="s">
        <v>7</v>
      </c>
      <c r="D232" s="14" t="s">
        <v>509</v>
      </c>
      <c r="E232" s="25">
        <f>VLOOKUP(A232,'Scores-DRCI'!A$1:M$254,13,FALSE)</f>
        <v>0</v>
      </c>
      <c r="F232" s="44">
        <f t="shared" si="22"/>
        <v>0</v>
      </c>
      <c r="G232" s="40">
        <v>0</v>
      </c>
      <c r="H232" s="45">
        <f t="shared" si="23"/>
        <v>0</v>
      </c>
      <c r="I232" s="49">
        <v>0</v>
      </c>
      <c r="J232" s="45">
        <f t="shared" si="20"/>
        <v>0</v>
      </c>
      <c r="K232" s="44">
        <f t="shared" si="21"/>
        <v>0</v>
      </c>
      <c r="L232" s="49">
        <f t="shared" si="19"/>
        <v>0</v>
      </c>
    </row>
    <row r="233" spans="1:12" x14ac:dyDescent="0.2">
      <c r="A233" s="6" t="s">
        <v>516</v>
      </c>
      <c r="B233" s="14" t="s">
        <v>517</v>
      </c>
      <c r="C233" s="9" t="s">
        <v>34</v>
      </c>
      <c r="D233" s="14" t="s">
        <v>509</v>
      </c>
      <c r="E233" s="25">
        <f>VLOOKUP(A233,'Scores-DRCI'!A$1:M$254,13,FALSE)</f>
        <v>0</v>
      </c>
      <c r="F233" s="44">
        <f t="shared" si="22"/>
        <v>0</v>
      </c>
      <c r="G233" s="40">
        <v>0</v>
      </c>
      <c r="H233" s="45">
        <f t="shared" si="23"/>
        <v>0</v>
      </c>
      <c r="I233" s="49">
        <v>0</v>
      </c>
      <c r="J233" s="45">
        <f t="shared" si="20"/>
        <v>0</v>
      </c>
      <c r="K233" s="44">
        <f t="shared" si="21"/>
        <v>0</v>
      </c>
      <c r="L233" s="49">
        <f t="shared" si="19"/>
        <v>0</v>
      </c>
    </row>
    <row r="234" spans="1:12" x14ac:dyDescent="0.2">
      <c r="A234" s="6" t="s">
        <v>519</v>
      </c>
      <c r="B234" s="14" t="s">
        <v>520</v>
      </c>
      <c r="C234" s="9" t="s">
        <v>34</v>
      </c>
      <c r="D234" s="14" t="s">
        <v>518</v>
      </c>
      <c r="E234" s="25">
        <f>VLOOKUP(A234,'Scores-DRCI'!A$1:M$254,13,FALSE)</f>
        <v>0</v>
      </c>
      <c r="F234" s="44">
        <f t="shared" si="22"/>
        <v>0</v>
      </c>
      <c r="G234" s="40">
        <v>0</v>
      </c>
      <c r="H234" s="45">
        <f t="shared" si="23"/>
        <v>0</v>
      </c>
      <c r="I234" s="49">
        <v>0</v>
      </c>
      <c r="J234" s="45">
        <f t="shared" si="20"/>
        <v>0</v>
      </c>
      <c r="K234" s="44">
        <f t="shared" si="21"/>
        <v>0</v>
      </c>
      <c r="L234" s="49">
        <f t="shared" ref="L234:L248" si="24">+K234</f>
        <v>0</v>
      </c>
    </row>
    <row r="235" spans="1:12" x14ac:dyDescent="0.2">
      <c r="A235" s="6" t="s">
        <v>521</v>
      </c>
      <c r="B235" s="14" t="s">
        <v>522</v>
      </c>
      <c r="C235" s="9" t="s">
        <v>34</v>
      </c>
      <c r="D235" s="14" t="s">
        <v>518</v>
      </c>
      <c r="E235" s="25">
        <f>VLOOKUP(A235,'Scores-DRCI'!A$1:M$254,13,FALSE)</f>
        <v>0</v>
      </c>
      <c r="F235" s="44">
        <f t="shared" si="22"/>
        <v>0</v>
      </c>
      <c r="G235" s="40">
        <v>0</v>
      </c>
      <c r="H235" s="45">
        <f t="shared" si="23"/>
        <v>0</v>
      </c>
      <c r="I235" s="49">
        <v>0</v>
      </c>
      <c r="J235" s="45">
        <f t="shared" si="20"/>
        <v>0</v>
      </c>
      <c r="K235" s="44">
        <f t="shared" si="21"/>
        <v>0</v>
      </c>
      <c r="L235" s="49">
        <f t="shared" si="24"/>
        <v>0</v>
      </c>
    </row>
    <row r="236" spans="1:12" x14ac:dyDescent="0.2">
      <c r="A236" s="6" t="s">
        <v>523</v>
      </c>
      <c r="B236" s="14" t="s">
        <v>524</v>
      </c>
      <c r="C236" s="9" t="s">
        <v>34</v>
      </c>
      <c r="D236" s="14" t="s">
        <v>518</v>
      </c>
      <c r="E236" s="25">
        <f>VLOOKUP(A236,'Scores-DRCI'!A$1:M$254,13,FALSE)</f>
        <v>0</v>
      </c>
      <c r="F236" s="44">
        <f t="shared" si="22"/>
        <v>0</v>
      </c>
      <c r="G236" s="40">
        <v>0</v>
      </c>
      <c r="H236" s="45">
        <f t="shared" si="23"/>
        <v>0</v>
      </c>
      <c r="I236" s="49">
        <v>0</v>
      </c>
      <c r="J236" s="45">
        <f t="shared" si="20"/>
        <v>0</v>
      </c>
      <c r="K236" s="44">
        <f t="shared" si="21"/>
        <v>0</v>
      </c>
      <c r="L236" s="49">
        <f t="shared" si="24"/>
        <v>0</v>
      </c>
    </row>
    <row r="237" spans="1:12" x14ac:dyDescent="0.2">
      <c r="A237" s="6" t="s">
        <v>525</v>
      </c>
      <c r="B237" s="14" t="s">
        <v>526</v>
      </c>
      <c r="C237" s="9" t="s">
        <v>34</v>
      </c>
      <c r="D237" s="14" t="s">
        <v>518</v>
      </c>
      <c r="E237" s="25">
        <f>VLOOKUP(A237,'Scores-DRCI'!A$1:M$254,13,FALSE)</f>
        <v>0</v>
      </c>
      <c r="F237" s="44">
        <f t="shared" si="22"/>
        <v>0</v>
      </c>
      <c r="G237" s="40">
        <v>0</v>
      </c>
      <c r="H237" s="45">
        <f t="shared" si="23"/>
        <v>0</v>
      </c>
      <c r="I237" s="49">
        <v>0</v>
      </c>
      <c r="J237" s="45">
        <f t="shared" si="20"/>
        <v>0</v>
      </c>
      <c r="K237" s="44">
        <f t="shared" si="21"/>
        <v>0</v>
      </c>
      <c r="L237" s="49">
        <f t="shared" si="24"/>
        <v>0</v>
      </c>
    </row>
    <row r="238" spans="1:12" x14ac:dyDescent="0.2">
      <c r="A238" s="6" t="s">
        <v>527</v>
      </c>
      <c r="B238" s="14" t="s">
        <v>528</v>
      </c>
      <c r="C238" s="9" t="s">
        <v>34</v>
      </c>
      <c r="D238" s="14" t="s">
        <v>518</v>
      </c>
      <c r="E238" s="25">
        <f>VLOOKUP(A238,'Scores-DRCI'!A$1:M$254,13,FALSE)</f>
        <v>0</v>
      </c>
      <c r="F238" s="44">
        <f t="shared" si="22"/>
        <v>0</v>
      </c>
      <c r="G238" s="40">
        <v>0</v>
      </c>
      <c r="H238" s="45">
        <f t="shared" si="23"/>
        <v>0</v>
      </c>
      <c r="I238" s="49">
        <v>0</v>
      </c>
      <c r="J238" s="45">
        <f t="shared" si="20"/>
        <v>0</v>
      </c>
      <c r="K238" s="44">
        <f t="shared" si="21"/>
        <v>0</v>
      </c>
      <c r="L238" s="49">
        <f t="shared" si="24"/>
        <v>0</v>
      </c>
    </row>
    <row r="239" spans="1:12" x14ac:dyDescent="0.2">
      <c r="A239" s="6" t="s">
        <v>529</v>
      </c>
      <c r="B239" s="14" t="s">
        <v>530</v>
      </c>
      <c r="C239" s="9" t="s">
        <v>34</v>
      </c>
      <c r="D239" s="14" t="s">
        <v>518</v>
      </c>
      <c r="E239" s="25">
        <f>VLOOKUP(A239,'Scores-DRCI'!A$1:M$254,13,FALSE)</f>
        <v>0</v>
      </c>
      <c r="F239" s="44">
        <f t="shared" si="22"/>
        <v>0</v>
      </c>
      <c r="G239" s="40">
        <v>0</v>
      </c>
      <c r="H239" s="45">
        <f t="shared" si="23"/>
        <v>0</v>
      </c>
      <c r="I239" s="49">
        <v>0</v>
      </c>
      <c r="J239" s="45">
        <f t="shared" si="20"/>
        <v>0</v>
      </c>
      <c r="K239" s="44">
        <f t="shared" si="21"/>
        <v>0</v>
      </c>
      <c r="L239" s="49">
        <f t="shared" si="24"/>
        <v>0</v>
      </c>
    </row>
    <row r="240" spans="1:12" x14ac:dyDescent="0.2">
      <c r="A240" s="6" t="s">
        <v>531</v>
      </c>
      <c r="B240" s="14" t="s">
        <v>532</v>
      </c>
      <c r="C240" s="9" t="s">
        <v>34</v>
      </c>
      <c r="D240" s="14" t="s">
        <v>518</v>
      </c>
      <c r="E240" s="25">
        <f>VLOOKUP(A240,'Scores-DRCI'!A$1:M$254,13,FALSE)</f>
        <v>0</v>
      </c>
      <c r="F240" s="44">
        <f t="shared" si="22"/>
        <v>0</v>
      </c>
      <c r="G240" s="40">
        <v>0</v>
      </c>
      <c r="H240" s="45">
        <f t="shared" si="23"/>
        <v>0</v>
      </c>
      <c r="I240" s="49">
        <v>0</v>
      </c>
      <c r="J240" s="45">
        <f t="shared" si="20"/>
        <v>0</v>
      </c>
      <c r="K240" s="44">
        <f t="shared" si="21"/>
        <v>0</v>
      </c>
      <c r="L240" s="49">
        <f t="shared" si="24"/>
        <v>0</v>
      </c>
    </row>
    <row r="241" spans="1:12" x14ac:dyDescent="0.2">
      <c r="A241" s="6" t="s">
        <v>286</v>
      </c>
      <c r="B241" s="14" t="s">
        <v>287</v>
      </c>
      <c r="C241" s="9" t="s">
        <v>7</v>
      </c>
      <c r="D241" s="14" t="s">
        <v>518</v>
      </c>
      <c r="E241" s="25">
        <f>VLOOKUP(A241,'Scores-DRCI'!A$1:M$254,13,FALSE)</f>
        <v>0</v>
      </c>
      <c r="F241" s="44">
        <f t="shared" si="22"/>
        <v>0</v>
      </c>
      <c r="G241" s="40">
        <v>0</v>
      </c>
      <c r="H241" s="45">
        <f t="shared" si="23"/>
        <v>0</v>
      </c>
      <c r="I241" s="49">
        <v>0</v>
      </c>
      <c r="J241" s="45">
        <f t="shared" si="20"/>
        <v>0</v>
      </c>
      <c r="K241" s="44">
        <f t="shared" si="21"/>
        <v>0</v>
      </c>
      <c r="L241" s="49">
        <f t="shared" si="24"/>
        <v>0</v>
      </c>
    </row>
    <row r="242" spans="1:12" x14ac:dyDescent="0.2">
      <c r="A242" s="6" t="s">
        <v>288</v>
      </c>
      <c r="B242" s="14" t="s">
        <v>289</v>
      </c>
      <c r="C242" s="9" t="s">
        <v>7</v>
      </c>
      <c r="D242" s="14" t="s">
        <v>518</v>
      </c>
      <c r="E242" s="25">
        <f>VLOOKUP(A242,'Scores-DRCI'!A$1:M$254,13,FALSE)</f>
        <v>0</v>
      </c>
      <c r="F242" s="44">
        <f t="shared" si="22"/>
        <v>0</v>
      </c>
      <c r="G242" s="40">
        <v>0</v>
      </c>
      <c r="H242" s="45">
        <f t="shared" si="23"/>
        <v>0</v>
      </c>
      <c r="I242" s="49">
        <v>0</v>
      </c>
      <c r="J242" s="45">
        <f t="shared" si="20"/>
        <v>0</v>
      </c>
      <c r="K242" s="44">
        <f t="shared" si="21"/>
        <v>0</v>
      </c>
      <c r="L242" s="49">
        <f t="shared" si="24"/>
        <v>0</v>
      </c>
    </row>
    <row r="243" spans="1:12" x14ac:dyDescent="0.2">
      <c r="A243" s="6" t="s">
        <v>533</v>
      </c>
      <c r="B243" s="14" t="s">
        <v>534</v>
      </c>
      <c r="C243" s="9" t="s">
        <v>34</v>
      </c>
      <c r="D243" s="14" t="s">
        <v>518</v>
      </c>
      <c r="E243" s="25">
        <f>VLOOKUP(A243,'Scores-DRCI'!A$1:M$254,13,FALSE)</f>
        <v>0</v>
      </c>
      <c r="F243" s="44">
        <f t="shared" si="22"/>
        <v>0</v>
      </c>
      <c r="G243" s="40">
        <v>0</v>
      </c>
      <c r="H243" s="45">
        <f t="shared" si="23"/>
        <v>0</v>
      </c>
      <c r="I243" s="49">
        <v>0</v>
      </c>
      <c r="J243" s="45">
        <f t="shared" si="20"/>
        <v>0</v>
      </c>
      <c r="K243" s="44">
        <f t="shared" si="21"/>
        <v>0</v>
      </c>
      <c r="L243" s="49">
        <f t="shared" si="24"/>
        <v>0</v>
      </c>
    </row>
    <row r="244" spans="1:12" x14ac:dyDescent="0.2">
      <c r="A244" s="6" t="s">
        <v>535</v>
      </c>
      <c r="B244" s="14" t="s">
        <v>536</v>
      </c>
      <c r="C244" s="9" t="s">
        <v>34</v>
      </c>
      <c r="D244" s="14" t="s">
        <v>518</v>
      </c>
      <c r="E244" s="25">
        <f>VLOOKUP(A244,'Scores-DRCI'!A$1:M$254,13,FALSE)</f>
        <v>0</v>
      </c>
      <c r="F244" s="44">
        <f t="shared" si="22"/>
        <v>0</v>
      </c>
      <c r="G244" s="40">
        <v>0</v>
      </c>
      <c r="H244" s="45">
        <f t="shared" si="23"/>
        <v>0</v>
      </c>
      <c r="I244" s="49">
        <v>0</v>
      </c>
      <c r="J244" s="45">
        <f t="shared" si="20"/>
        <v>0</v>
      </c>
      <c r="K244" s="44">
        <f t="shared" si="21"/>
        <v>0</v>
      </c>
      <c r="L244" s="49">
        <f t="shared" si="24"/>
        <v>0</v>
      </c>
    </row>
    <row r="245" spans="1:12" x14ac:dyDescent="0.2">
      <c r="A245" s="6" t="s">
        <v>537</v>
      </c>
      <c r="B245" s="14" t="s">
        <v>538</v>
      </c>
      <c r="C245" s="9" t="s">
        <v>34</v>
      </c>
      <c r="D245" s="14" t="s">
        <v>518</v>
      </c>
      <c r="E245" s="25">
        <f>VLOOKUP(A245,'Scores-DRCI'!A$1:M$254,13,FALSE)</f>
        <v>0</v>
      </c>
      <c r="F245" s="44">
        <f t="shared" si="22"/>
        <v>0</v>
      </c>
      <c r="G245" s="40">
        <v>0</v>
      </c>
      <c r="H245" s="45">
        <f t="shared" si="23"/>
        <v>0</v>
      </c>
      <c r="I245" s="49">
        <v>0</v>
      </c>
      <c r="J245" s="45">
        <f t="shared" si="20"/>
        <v>0</v>
      </c>
      <c r="K245" s="44">
        <f t="shared" si="21"/>
        <v>0</v>
      </c>
      <c r="L245" s="49">
        <f t="shared" si="24"/>
        <v>0</v>
      </c>
    </row>
    <row r="246" spans="1:12" x14ac:dyDescent="0.2">
      <c r="A246" s="6" t="s">
        <v>294</v>
      </c>
      <c r="B246" s="14" t="s">
        <v>295</v>
      </c>
      <c r="C246" s="9" t="s">
        <v>7</v>
      </c>
      <c r="D246" s="14" t="s">
        <v>518</v>
      </c>
      <c r="E246" s="25">
        <f>VLOOKUP(A246,'Scores-DRCI'!A$1:M$254,13,FALSE)</f>
        <v>0</v>
      </c>
      <c r="F246" s="44">
        <f t="shared" si="22"/>
        <v>0</v>
      </c>
      <c r="G246" s="40">
        <v>0</v>
      </c>
      <c r="H246" s="45">
        <f t="shared" si="23"/>
        <v>0</v>
      </c>
      <c r="I246" s="49">
        <v>0</v>
      </c>
      <c r="J246" s="45">
        <f t="shared" si="20"/>
        <v>0</v>
      </c>
      <c r="K246" s="44">
        <f t="shared" si="21"/>
        <v>0</v>
      </c>
      <c r="L246" s="49">
        <f t="shared" si="24"/>
        <v>0</v>
      </c>
    </row>
    <row r="247" spans="1:12" x14ac:dyDescent="0.2">
      <c r="A247" s="6" t="s">
        <v>299</v>
      </c>
      <c r="B247" s="14" t="s">
        <v>300</v>
      </c>
      <c r="C247" s="9" t="s">
        <v>7</v>
      </c>
      <c r="D247" s="14" t="s">
        <v>301</v>
      </c>
      <c r="E247" s="25">
        <f>VLOOKUP(A247,'Scores-DRCI'!A$1:M$254,13,FALSE)</f>
        <v>0</v>
      </c>
      <c r="F247" s="44">
        <f t="shared" ref="F247:F248" si="25">+E247*$F$249/$E$249</f>
        <v>0</v>
      </c>
      <c r="G247" s="40">
        <v>0</v>
      </c>
      <c r="H247" s="45">
        <f t="shared" ref="H247:H248" si="26">+G247*$H$249/$G$249</f>
        <v>0</v>
      </c>
      <c r="I247" s="49">
        <v>0</v>
      </c>
      <c r="J247" s="45">
        <f t="shared" ref="J247:J248" si="27">+I247*1000000/58027039</f>
        <v>0</v>
      </c>
      <c r="K247" s="44">
        <f t="shared" ref="K247:K248" si="28">+I247-J247</f>
        <v>0</v>
      </c>
      <c r="L247" s="49">
        <f t="shared" si="24"/>
        <v>0</v>
      </c>
    </row>
    <row r="248" spans="1:12" x14ac:dyDescent="0.2">
      <c r="A248" s="18" t="s">
        <v>302</v>
      </c>
      <c r="B248" s="16" t="s">
        <v>303</v>
      </c>
      <c r="C248" s="16" t="s">
        <v>7</v>
      </c>
      <c r="D248" s="16" t="s">
        <v>301</v>
      </c>
      <c r="E248" s="25">
        <f>VLOOKUP(A248,'Scores-DRCI'!A$1:M$254,13,FALSE)</f>
        <v>0</v>
      </c>
      <c r="F248" s="46">
        <f t="shared" si="25"/>
        <v>0</v>
      </c>
      <c r="G248" s="41">
        <v>0</v>
      </c>
      <c r="H248" s="47">
        <f t="shared" si="26"/>
        <v>0</v>
      </c>
      <c r="I248" s="50">
        <v>0</v>
      </c>
      <c r="J248" s="47">
        <f t="shared" si="27"/>
        <v>0</v>
      </c>
      <c r="K248" s="46">
        <f t="shared" si="28"/>
        <v>0</v>
      </c>
      <c r="L248" s="50">
        <f t="shared" si="24"/>
        <v>0</v>
      </c>
    </row>
    <row r="249" spans="1:12" x14ac:dyDescent="0.2">
      <c r="A249" s="26"/>
      <c r="B249" s="26"/>
      <c r="C249" s="26"/>
      <c r="D249" s="26"/>
      <c r="E249" s="27">
        <f>SUM(E2:E248)</f>
        <v>100.00000000000004</v>
      </c>
      <c r="F249" s="23">
        <v>68373675</v>
      </c>
      <c r="G249" s="28">
        <f>SUM(G2:G248)</f>
        <v>94.838077876425075</v>
      </c>
      <c r="H249" s="23">
        <f>+F249</f>
        <v>68373675</v>
      </c>
      <c r="I249" s="23">
        <f>SUM(I2:I248)</f>
        <v>69273675</v>
      </c>
      <c r="J249" s="1">
        <f>SUM(J2:J248)</f>
        <v>999999.99326631869</v>
      </c>
      <c r="K249" s="23">
        <f>SUM(K2:K248)</f>
        <v>68273675.006733701</v>
      </c>
      <c r="L249" s="23">
        <f>SUM(L2:L248)</f>
        <v>69887809.282703921</v>
      </c>
    </row>
    <row r="250" spans="1:12" x14ac:dyDescent="0.2">
      <c r="A250" s="52"/>
      <c r="B250" s="52"/>
      <c r="C250" s="52"/>
      <c r="D250" s="52"/>
      <c r="E250" s="53"/>
      <c r="F250" s="23"/>
      <c r="G250" s="28"/>
      <c r="H250" s="23"/>
      <c r="I250" s="23"/>
      <c r="J250" s="1"/>
      <c r="K250" s="23"/>
      <c r="L250" s="23"/>
    </row>
  </sheetData>
  <autoFilter ref="A1:E250">
    <sortState ref="A2:E261">
      <sortCondition descending="1" ref="E1:E260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/>
  </sheetViews>
  <sheetFormatPr baseColWidth="10" defaultRowHeight="12.75" x14ac:dyDescent="0.2"/>
  <cols>
    <col min="1" max="1" width="14" bestFit="1" customWidth="1"/>
    <col min="2" max="2" width="50.42578125" bestFit="1" customWidth="1"/>
    <col min="3" max="3" width="9.5703125" bestFit="1" customWidth="1"/>
    <col min="4" max="4" width="35.140625" bestFit="1" customWidth="1"/>
    <col min="5" max="6" width="12.5703125" customWidth="1"/>
  </cols>
  <sheetData>
    <row r="1" spans="1:6" ht="90" x14ac:dyDescent="0.2">
      <c r="A1" s="71" t="s">
        <v>319</v>
      </c>
      <c r="B1" s="72" t="s">
        <v>556</v>
      </c>
      <c r="C1" s="73" t="s">
        <v>557</v>
      </c>
      <c r="D1" s="73" t="s">
        <v>2</v>
      </c>
      <c r="E1" s="73" t="s">
        <v>558</v>
      </c>
      <c r="F1" s="74" t="s">
        <v>565</v>
      </c>
    </row>
    <row r="2" spans="1:6" x14ac:dyDescent="0.2">
      <c r="A2" s="76" t="s">
        <v>270</v>
      </c>
      <c r="B2" s="76" t="s">
        <v>271</v>
      </c>
      <c r="C2" s="76" t="s">
        <v>10</v>
      </c>
      <c r="D2" s="76" t="s">
        <v>518</v>
      </c>
      <c r="E2" s="77">
        <v>399143.78105995286</v>
      </c>
      <c r="F2" s="77">
        <f>+E2*0.2</f>
        <v>79828.756211990578</v>
      </c>
    </row>
    <row r="3" spans="1:6" x14ac:dyDescent="0.2">
      <c r="A3" s="76" t="s">
        <v>272</v>
      </c>
      <c r="B3" s="76" t="s">
        <v>273</v>
      </c>
      <c r="C3" s="76" t="s">
        <v>329</v>
      </c>
      <c r="D3" s="76" t="s">
        <v>518</v>
      </c>
      <c r="E3" s="77">
        <v>1018347.6972817398</v>
      </c>
      <c r="F3" s="77">
        <f t="shared" ref="F3:F47" si="0">+E3*0.2</f>
        <v>203669.53945634796</v>
      </c>
    </row>
    <row r="4" spans="1:6" x14ac:dyDescent="0.2">
      <c r="A4" s="76" t="s">
        <v>274</v>
      </c>
      <c r="B4" s="76" t="s">
        <v>275</v>
      </c>
      <c r="C4" s="76" t="s">
        <v>10</v>
      </c>
      <c r="D4" s="76" t="s">
        <v>518</v>
      </c>
      <c r="E4" s="77">
        <v>605969.27630142123</v>
      </c>
      <c r="F4" s="77">
        <f t="shared" si="0"/>
        <v>121193.85526028425</v>
      </c>
    </row>
    <row r="5" spans="1:6" x14ac:dyDescent="0.2">
      <c r="A5" s="76" t="s">
        <v>284</v>
      </c>
      <c r="B5" s="76" t="s">
        <v>285</v>
      </c>
      <c r="C5" s="76" t="s">
        <v>329</v>
      </c>
      <c r="D5" s="76" t="s">
        <v>518</v>
      </c>
      <c r="E5" s="77">
        <v>2724567.4485501526</v>
      </c>
      <c r="F5" s="77">
        <f t="shared" si="0"/>
        <v>544913.4897100305</v>
      </c>
    </row>
    <row r="6" spans="1:6" x14ac:dyDescent="0.2">
      <c r="A6" s="76" t="s">
        <v>243</v>
      </c>
      <c r="B6" s="76" t="s">
        <v>244</v>
      </c>
      <c r="C6" s="76" t="s">
        <v>329</v>
      </c>
      <c r="D6" s="76" t="s">
        <v>245</v>
      </c>
      <c r="E6" s="77">
        <v>815117.89004905883</v>
      </c>
      <c r="F6" s="77">
        <f t="shared" si="0"/>
        <v>163023.57800981178</v>
      </c>
    </row>
    <row r="7" spans="1:6" x14ac:dyDescent="0.2">
      <c r="A7" s="76" t="s">
        <v>246</v>
      </c>
      <c r="B7" s="76" t="s">
        <v>247</v>
      </c>
      <c r="C7" s="76" t="s">
        <v>10</v>
      </c>
      <c r="D7" s="76" t="s">
        <v>245</v>
      </c>
      <c r="E7" s="77">
        <v>334388.14202183252</v>
      </c>
      <c r="F7" s="77">
        <f t="shared" si="0"/>
        <v>66877.628404366507</v>
      </c>
    </row>
    <row r="8" spans="1:6" x14ac:dyDescent="0.2">
      <c r="A8" s="76" t="s">
        <v>90</v>
      </c>
      <c r="B8" s="76" t="s">
        <v>91</v>
      </c>
      <c r="C8" s="76" t="s">
        <v>329</v>
      </c>
      <c r="D8" s="76" t="s">
        <v>345</v>
      </c>
      <c r="E8" s="77">
        <v>1377489.1651890327</v>
      </c>
      <c r="F8" s="77">
        <f t="shared" si="0"/>
        <v>275497.83303780656</v>
      </c>
    </row>
    <row r="9" spans="1:6" x14ac:dyDescent="0.2">
      <c r="A9" s="76" t="s">
        <v>94</v>
      </c>
      <c r="B9" s="76" t="s">
        <v>95</v>
      </c>
      <c r="C9" s="76" t="s">
        <v>329</v>
      </c>
      <c r="D9" s="76" t="s">
        <v>345</v>
      </c>
      <c r="E9" s="77">
        <v>1329731.2864072965</v>
      </c>
      <c r="F9" s="77">
        <f t="shared" si="0"/>
        <v>265946.25728145934</v>
      </c>
    </row>
    <row r="10" spans="1:6" x14ac:dyDescent="0.2">
      <c r="A10" s="76" t="s">
        <v>109</v>
      </c>
      <c r="B10" s="76" t="s">
        <v>110</v>
      </c>
      <c r="C10" s="76" t="s">
        <v>329</v>
      </c>
      <c r="D10" s="76" t="s">
        <v>106</v>
      </c>
      <c r="E10" s="77">
        <v>1070956.5022027912</v>
      </c>
      <c r="F10" s="77">
        <f t="shared" si="0"/>
        <v>214191.30044055823</v>
      </c>
    </row>
    <row r="11" spans="1:6" x14ac:dyDescent="0.2">
      <c r="A11" s="76" t="s">
        <v>195</v>
      </c>
      <c r="B11" s="76" t="s">
        <v>196</v>
      </c>
      <c r="C11" s="76" t="s">
        <v>329</v>
      </c>
      <c r="D11" s="76" t="s">
        <v>468</v>
      </c>
      <c r="E11" s="77">
        <v>1280356.4322457886</v>
      </c>
      <c r="F11" s="77">
        <f t="shared" si="0"/>
        <v>256071.28644915775</v>
      </c>
    </row>
    <row r="12" spans="1:6" x14ac:dyDescent="0.2">
      <c r="A12" s="76" t="s">
        <v>199</v>
      </c>
      <c r="B12" s="76" t="s">
        <v>200</v>
      </c>
      <c r="C12" s="76" t="s">
        <v>329</v>
      </c>
      <c r="D12" s="76" t="s">
        <v>468</v>
      </c>
      <c r="E12" s="77">
        <v>1875790.8542346573</v>
      </c>
      <c r="F12" s="77">
        <f t="shared" si="0"/>
        <v>375158.17084693146</v>
      </c>
    </row>
    <row r="13" spans="1:6" x14ac:dyDescent="0.2">
      <c r="A13" s="76" t="s">
        <v>201</v>
      </c>
      <c r="B13" s="76" t="s">
        <v>202</v>
      </c>
      <c r="C13" s="76" t="s">
        <v>10</v>
      </c>
      <c r="D13" s="76" t="s">
        <v>468</v>
      </c>
      <c r="E13" s="77">
        <v>406621.14191276068</v>
      </c>
      <c r="F13" s="77">
        <f t="shared" si="0"/>
        <v>81324.228382552144</v>
      </c>
    </row>
    <row r="14" spans="1:6" x14ac:dyDescent="0.2">
      <c r="A14" s="76" t="s">
        <v>35</v>
      </c>
      <c r="B14" s="76" t="s">
        <v>36</v>
      </c>
      <c r="C14" s="76" t="s">
        <v>10</v>
      </c>
      <c r="D14" s="76" t="s">
        <v>439</v>
      </c>
      <c r="E14" s="77">
        <v>378804.79485604743</v>
      </c>
      <c r="F14" s="77">
        <f t="shared" si="0"/>
        <v>75760.958971209489</v>
      </c>
    </row>
    <row r="15" spans="1:6" x14ac:dyDescent="0.2">
      <c r="A15" s="76" t="s">
        <v>39</v>
      </c>
      <c r="B15" s="76" t="s">
        <v>40</v>
      </c>
      <c r="C15" s="76" t="s">
        <v>329</v>
      </c>
      <c r="D15" s="76" t="s">
        <v>439</v>
      </c>
      <c r="E15" s="77">
        <v>1910768.7551720939</v>
      </c>
      <c r="F15" s="77">
        <f t="shared" si="0"/>
        <v>382153.75103441882</v>
      </c>
    </row>
    <row r="16" spans="1:6" x14ac:dyDescent="0.2">
      <c r="A16" s="76" t="s">
        <v>203</v>
      </c>
      <c r="B16" s="76" t="s">
        <v>204</v>
      </c>
      <c r="C16" s="76" t="s">
        <v>10</v>
      </c>
      <c r="D16" s="76" t="s">
        <v>468</v>
      </c>
      <c r="E16" s="77">
        <v>591909.57916106936</v>
      </c>
      <c r="F16" s="77">
        <f t="shared" si="0"/>
        <v>118381.91583221388</v>
      </c>
    </row>
    <row r="17" spans="1:6" x14ac:dyDescent="0.2">
      <c r="A17" s="76" t="s">
        <v>207</v>
      </c>
      <c r="B17" s="76" t="s">
        <v>208</v>
      </c>
      <c r="C17" s="76" t="s">
        <v>329</v>
      </c>
      <c r="D17" s="76" t="s">
        <v>468</v>
      </c>
      <c r="E17" s="77">
        <v>2948066.5531084491</v>
      </c>
      <c r="F17" s="77">
        <f t="shared" si="0"/>
        <v>589613.31062168989</v>
      </c>
    </row>
    <row r="18" spans="1:6" x14ac:dyDescent="0.2">
      <c r="A18" s="76" t="s">
        <v>117</v>
      </c>
      <c r="B18" s="76" t="s">
        <v>118</v>
      </c>
      <c r="C18" s="76" t="s">
        <v>329</v>
      </c>
      <c r="D18" s="76" t="s">
        <v>106</v>
      </c>
      <c r="E18" s="77">
        <v>1483146.5072548029</v>
      </c>
      <c r="F18" s="77">
        <f t="shared" si="0"/>
        <v>296629.30145096057</v>
      </c>
    </row>
    <row r="19" spans="1:6" x14ac:dyDescent="0.2">
      <c r="A19" s="76" t="s">
        <v>124</v>
      </c>
      <c r="B19" s="76" t="s">
        <v>125</v>
      </c>
      <c r="C19" s="76" t="s">
        <v>329</v>
      </c>
      <c r="D19" s="76" t="s">
        <v>363</v>
      </c>
      <c r="E19" s="77">
        <v>1070077.0377554579</v>
      </c>
      <c r="F19" s="77">
        <f t="shared" si="0"/>
        <v>214015.4075510916</v>
      </c>
    </row>
    <row r="20" spans="1:6" x14ac:dyDescent="0.2">
      <c r="A20" s="76" t="s">
        <v>61</v>
      </c>
      <c r="B20" s="76" t="s">
        <v>62</v>
      </c>
      <c r="C20" s="76" t="s">
        <v>329</v>
      </c>
      <c r="D20" s="76" t="s">
        <v>322</v>
      </c>
      <c r="E20" s="77">
        <v>2074169.7353280226</v>
      </c>
      <c r="F20" s="77">
        <f t="shared" si="0"/>
        <v>414833.94706560456</v>
      </c>
    </row>
    <row r="21" spans="1:6" x14ac:dyDescent="0.2">
      <c r="A21" s="76" t="s">
        <v>65</v>
      </c>
      <c r="B21" s="76" t="s">
        <v>66</v>
      </c>
      <c r="C21" s="76" t="s">
        <v>329</v>
      </c>
      <c r="D21" s="76" t="s">
        <v>322</v>
      </c>
      <c r="E21" s="77">
        <v>1254200.9191396483</v>
      </c>
      <c r="F21" s="77">
        <f t="shared" si="0"/>
        <v>250840.18382792966</v>
      </c>
    </row>
    <row r="22" spans="1:6" x14ac:dyDescent="0.2">
      <c r="A22" s="76" t="s">
        <v>260</v>
      </c>
      <c r="B22" s="76" t="s">
        <v>548</v>
      </c>
      <c r="C22" s="76" t="s">
        <v>329</v>
      </c>
      <c r="D22" s="76" t="s">
        <v>509</v>
      </c>
      <c r="E22" s="77">
        <v>3023049.1740121054</v>
      </c>
      <c r="F22" s="77">
        <f t="shared" si="0"/>
        <v>604609.83480242116</v>
      </c>
    </row>
    <row r="23" spans="1:6" x14ac:dyDescent="0.2">
      <c r="A23" s="76" t="s">
        <v>262</v>
      </c>
      <c r="B23" s="76" t="s">
        <v>263</v>
      </c>
      <c r="C23" s="76" t="s">
        <v>329</v>
      </c>
      <c r="D23" s="76" t="s">
        <v>509</v>
      </c>
      <c r="E23" s="77">
        <v>1166032.5275425969</v>
      </c>
      <c r="F23" s="77">
        <f t="shared" si="0"/>
        <v>233206.50550851939</v>
      </c>
    </row>
    <row r="24" spans="1:6" x14ac:dyDescent="0.2">
      <c r="A24" s="76" t="s">
        <v>561</v>
      </c>
      <c r="B24" s="76" t="s">
        <v>265</v>
      </c>
      <c r="C24" s="76" t="s">
        <v>10</v>
      </c>
      <c r="D24" s="76" t="s">
        <v>509</v>
      </c>
      <c r="E24" s="77">
        <v>614341.66171949264</v>
      </c>
      <c r="F24" s="77">
        <f t="shared" si="0"/>
        <v>122868.33234389854</v>
      </c>
    </row>
    <row r="25" spans="1:6" x14ac:dyDescent="0.2">
      <c r="A25" s="76" t="s">
        <v>3</v>
      </c>
      <c r="B25" s="76" t="s">
        <v>4</v>
      </c>
      <c r="C25" s="76" t="s">
        <v>329</v>
      </c>
      <c r="D25" s="76" t="s">
        <v>374</v>
      </c>
      <c r="E25" s="77">
        <v>435111.56739860791</v>
      </c>
      <c r="F25" s="77">
        <f t="shared" si="0"/>
        <v>87022.31347972159</v>
      </c>
    </row>
    <row r="26" spans="1:6" x14ac:dyDescent="0.2">
      <c r="A26" s="76" t="s">
        <v>389</v>
      </c>
      <c r="B26" s="76" t="s">
        <v>13</v>
      </c>
      <c r="C26" s="76" t="s">
        <v>329</v>
      </c>
      <c r="D26" s="76" t="s">
        <v>374</v>
      </c>
      <c r="E26" s="77">
        <v>619533.22749156982</v>
      </c>
      <c r="F26" s="77">
        <f t="shared" si="0"/>
        <v>123906.64549831397</v>
      </c>
    </row>
    <row r="27" spans="1:6" x14ac:dyDescent="0.2">
      <c r="A27" s="76" t="s">
        <v>213</v>
      </c>
      <c r="B27" s="76" t="s">
        <v>214</v>
      </c>
      <c r="C27" s="76" t="s">
        <v>10</v>
      </c>
      <c r="D27" s="76" t="s">
        <v>396</v>
      </c>
      <c r="E27" s="77">
        <v>897586.34956092481</v>
      </c>
      <c r="F27" s="77">
        <f t="shared" si="0"/>
        <v>179517.26991218497</v>
      </c>
    </row>
    <row r="28" spans="1:6" x14ac:dyDescent="0.2">
      <c r="A28" s="76" t="s">
        <v>217</v>
      </c>
      <c r="B28" s="76" t="s">
        <v>218</v>
      </c>
      <c r="C28" s="76" t="s">
        <v>329</v>
      </c>
      <c r="D28" s="76" t="s">
        <v>396</v>
      </c>
      <c r="E28" s="77">
        <v>2885471.9888789756</v>
      </c>
      <c r="F28" s="77">
        <f t="shared" si="0"/>
        <v>577094.39777579519</v>
      </c>
    </row>
    <row r="29" spans="1:6" x14ac:dyDescent="0.2">
      <c r="A29" s="76" t="s">
        <v>67</v>
      </c>
      <c r="B29" s="76" t="s">
        <v>68</v>
      </c>
      <c r="C29" s="76" t="s">
        <v>10</v>
      </c>
      <c r="D29" s="76" t="s">
        <v>322</v>
      </c>
      <c r="E29" s="77">
        <v>309862.96310889133</v>
      </c>
      <c r="F29" s="77">
        <f t="shared" si="0"/>
        <v>61972.592621778269</v>
      </c>
    </row>
    <row r="30" spans="1:6" x14ac:dyDescent="0.2">
      <c r="A30" s="76" t="s">
        <v>69</v>
      </c>
      <c r="B30" s="76" t="s">
        <v>70</v>
      </c>
      <c r="C30" s="76" t="s">
        <v>329</v>
      </c>
      <c r="D30" s="76" t="s">
        <v>322</v>
      </c>
      <c r="E30" s="77">
        <v>1998781.3215752693</v>
      </c>
      <c r="F30" s="77">
        <f t="shared" si="0"/>
        <v>399756.26431505388</v>
      </c>
    </row>
    <row r="31" spans="1:6" x14ac:dyDescent="0.2">
      <c r="A31" s="76" t="s">
        <v>20</v>
      </c>
      <c r="B31" s="76" t="s">
        <v>21</v>
      </c>
      <c r="C31" s="76" t="s">
        <v>329</v>
      </c>
      <c r="D31" s="76" t="s">
        <v>374</v>
      </c>
      <c r="E31" s="77">
        <v>1439502.0436799438</v>
      </c>
      <c r="F31" s="77">
        <f t="shared" si="0"/>
        <v>287900.40873598878</v>
      </c>
    </row>
    <row r="32" spans="1:6" x14ac:dyDescent="0.2">
      <c r="A32" s="76" t="s">
        <v>71</v>
      </c>
      <c r="B32" s="76" t="s">
        <v>72</v>
      </c>
      <c r="C32" s="76" t="s">
        <v>10</v>
      </c>
      <c r="D32" s="76" t="s">
        <v>322</v>
      </c>
      <c r="E32" s="77">
        <v>929141.37704404187</v>
      </c>
      <c r="F32" s="77">
        <f t="shared" si="0"/>
        <v>185828.27540880837</v>
      </c>
    </row>
    <row r="33" spans="1:6" x14ac:dyDescent="0.2">
      <c r="A33" s="76" t="s">
        <v>76</v>
      </c>
      <c r="B33" s="76" t="s">
        <v>77</v>
      </c>
      <c r="C33" s="76" t="s">
        <v>329</v>
      </c>
      <c r="D33" s="76" t="s">
        <v>322</v>
      </c>
      <c r="E33" s="77">
        <v>4252095.9303122517</v>
      </c>
      <c r="F33" s="77">
        <f t="shared" si="0"/>
        <v>850419.1860624504</v>
      </c>
    </row>
    <row r="34" spans="1:6" x14ac:dyDescent="0.2">
      <c r="A34" s="76" t="s">
        <v>130</v>
      </c>
      <c r="B34" s="76" t="s">
        <v>131</v>
      </c>
      <c r="C34" s="76" t="s">
        <v>73</v>
      </c>
      <c r="D34" s="76" t="s">
        <v>413</v>
      </c>
      <c r="E34" s="77">
        <v>615580.9225204176</v>
      </c>
      <c r="F34" s="77">
        <f t="shared" si="0"/>
        <v>123116.18450408353</v>
      </c>
    </row>
    <row r="35" spans="1:6" x14ac:dyDescent="0.2">
      <c r="A35" s="76" t="s">
        <v>559</v>
      </c>
      <c r="B35" s="76" t="s">
        <v>549</v>
      </c>
      <c r="C35" s="76" t="s">
        <v>136</v>
      </c>
      <c r="D35" s="76" t="s">
        <v>413</v>
      </c>
      <c r="E35" s="77">
        <v>2316221.3110520723</v>
      </c>
      <c r="F35" s="77">
        <f t="shared" si="0"/>
        <v>463244.26221041451</v>
      </c>
    </row>
    <row r="36" spans="1:6" x14ac:dyDescent="0.2">
      <c r="A36" s="78" t="s">
        <v>547</v>
      </c>
      <c r="B36" s="76" t="s">
        <v>546</v>
      </c>
      <c r="C36" s="79" t="s">
        <v>136</v>
      </c>
      <c r="D36" s="76" t="s">
        <v>413</v>
      </c>
      <c r="E36" s="80">
        <v>1000000</v>
      </c>
      <c r="F36" s="77">
        <f t="shared" si="0"/>
        <v>200000</v>
      </c>
    </row>
    <row r="37" spans="1:6" x14ac:dyDescent="0.2">
      <c r="A37" s="76" t="s">
        <v>144</v>
      </c>
      <c r="B37" s="76" t="s">
        <v>145</v>
      </c>
      <c r="C37" s="76" t="s">
        <v>10</v>
      </c>
      <c r="D37" s="76" t="s">
        <v>413</v>
      </c>
      <c r="E37" s="77">
        <v>864886.91882255371</v>
      </c>
      <c r="F37" s="77">
        <f t="shared" si="0"/>
        <v>172977.38376451074</v>
      </c>
    </row>
    <row r="38" spans="1:6" x14ac:dyDescent="0.2">
      <c r="A38" s="75" t="s">
        <v>146</v>
      </c>
      <c r="B38" s="76" t="s">
        <v>147</v>
      </c>
      <c r="C38" s="76" t="s">
        <v>329</v>
      </c>
      <c r="D38" s="76" t="s">
        <v>413</v>
      </c>
      <c r="E38" s="77">
        <v>14207755.637382733</v>
      </c>
      <c r="F38" s="77">
        <f t="shared" si="0"/>
        <v>2841551.1274765469</v>
      </c>
    </row>
    <row r="39" spans="1:6" x14ac:dyDescent="0.2">
      <c r="A39" s="76" t="s">
        <v>254</v>
      </c>
      <c r="B39" s="76" t="s">
        <v>255</v>
      </c>
      <c r="C39" s="76" t="s">
        <v>329</v>
      </c>
      <c r="D39" s="76" t="s">
        <v>245</v>
      </c>
      <c r="E39" s="77">
        <v>1226428.4306537365</v>
      </c>
      <c r="F39" s="77">
        <f t="shared" si="0"/>
        <v>245285.68613074732</v>
      </c>
    </row>
    <row r="40" spans="1:6" x14ac:dyDescent="0.2">
      <c r="A40" s="76" t="s">
        <v>239</v>
      </c>
      <c r="B40" s="76" t="s">
        <v>240</v>
      </c>
      <c r="C40" s="76" t="s">
        <v>329</v>
      </c>
      <c r="D40" s="76" t="s">
        <v>396</v>
      </c>
      <c r="E40" s="77">
        <v>1086090.9663593001</v>
      </c>
      <c r="F40" s="77">
        <f t="shared" si="0"/>
        <v>217218.19327186001</v>
      </c>
    </row>
    <row r="41" spans="1:6" x14ac:dyDescent="0.2">
      <c r="A41" s="76" t="s">
        <v>560</v>
      </c>
      <c r="B41" s="76" t="s">
        <v>50</v>
      </c>
      <c r="C41" s="76" t="s">
        <v>329</v>
      </c>
      <c r="D41" s="76" t="s">
        <v>439</v>
      </c>
      <c r="E41" s="77">
        <v>1235832.5042235958</v>
      </c>
      <c r="F41" s="77">
        <f t="shared" si="0"/>
        <v>247166.50084471918</v>
      </c>
    </row>
    <row r="42" spans="1:6" x14ac:dyDescent="0.2">
      <c r="A42" s="76" t="s">
        <v>53</v>
      </c>
      <c r="B42" s="76" t="s">
        <v>54</v>
      </c>
      <c r="C42" s="76" t="s">
        <v>329</v>
      </c>
      <c r="D42" s="76" t="s">
        <v>439</v>
      </c>
      <c r="E42" s="77">
        <v>757076.47325012938</v>
      </c>
      <c r="F42" s="77">
        <f t="shared" si="0"/>
        <v>151415.29465002587</v>
      </c>
    </row>
    <row r="43" spans="1:6" x14ac:dyDescent="0.2">
      <c r="A43" s="76" t="s">
        <v>167</v>
      </c>
      <c r="B43" s="76" t="s">
        <v>168</v>
      </c>
      <c r="C43" s="76" t="s">
        <v>73</v>
      </c>
      <c r="D43" s="76" t="s">
        <v>413</v>
      </c>
      <c r="E43" s="77">
        <v>724070.23818164202</v>
      </c>
      <c r="F43" s="77">
        <f t="shared" si="0"/>
        <v>144814.04763632841</v>
      </c>
    </row>
    <row r="44" spans="1:6" x14ac:dyDescent="0.2">
      <c r="A44" s="76" t="s">
        <v>179</v>
      </c>
      <c r="B44" s="76" t="s">
        <v>180</v>
      </c>
      <c r="C44" s="76" t="s">
        <v>10</v>
      </c>
      <c r="D44" s="76" t="s">
        <v>413</v>
      </c>
      <c r="E44" s="77">
        <v>2204707.7624415369</v>
      </c>
      <c r="F44" s="77">
        <f t="shared" si="0"/>
        <v>440941.55248830741</v>
      </c>
    </row>
    <row r="45" spans="1:6" x14ac:dyDescent="0.2">
      <c r="A45" s="76" t="s">
        <v>296</v>
      </c>
      <c r="B45" s="76" t="s">
        <v>297</v>
      </c>
      <c r="C45" s="76" t="s">
        <v>329</v>
      </c>
      <c r="D45" s="76" t="s">
        <v>563</v>
      </c>
      <c r="E45" s="77">
        <v>371428.42106707039</v>
      </c>
      <c r="F45" s="77">
        <f t="shared" si="0"/>
        <v>74285.684213414075</v>
      </c>
    </row>
    <row r="46" spans="1:6" x14ac:dyDescent="0.2">
      <c r="A46" s="76" t="s">
        <v>304</v>
      </c>
      <c r="B46" s="76" t="s">
        <v>305</v>
      </c>
      <c r="C46" s="76" t="s">
        <v>329</v>
      </c>
      <c r="D46" s="76" t="s">
        <v>562</v>
      </c>
      <c r="E46" s="77">
        <v>371428.42106707039</v>
      </c>
      <c r="F46" s="77">
        <f t="shared" si="0"/>
        <v>74285.684213414075</v>
      </c>
    </row>
    <row r="47" spans="1:6" x14ac:dyDescent="0.2">
      <c r="A47" s="76" t="s">
        <v>307</v>
      </c>
      <c r="B47" s="76" t="s">
        <v>308</v>
      </c>
      <c r="C47" s="76" t="s">
        <v>329</v>
      </c>
      <c r="D47" s="76" t="s">
        <v>564</v>
      </c>
      <c r="E47" s="77">
        <v>386167.64412528754</v>
      </c>
      <c r="F47" s="77">
        <f t="shared" si="0"/>
        <v>77233.52882505751</v>
      </c>
    </row>
  </sheetData>
  <autoFilter ref="A1:F47">
    <sortState ref="A2:H47">
      <sortCondition ref="A1:A47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Scores-DRCI</vt:lpstr>
      <vt:lpstr>Montants-DRCI</vt:lpstr>
      <vt:lpstr>Dotations-2017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2019-05-15T17:03:07Z</dcterms:created>
  <dcterms:modified xsi:type="dcterms:W3CDTF">2019-05-20T12:31:25Z</dcterms:modified>
</cp:coreProperties>
</file>