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0" windowWidth="24915" windowHeight="12075" activeTab="2"/>
  </bookViews>
  <sheets>
    <sheet name="Scores-DRCI" sheetId="2" r:id="rId1"/>
    <sheet name="Montants-DRCI" sheetId="3" r:id="rId2"/>
    <sheet name="Dotations-2018" sheetId="1" r:id="rId3"/>
  </sheets>
  <externalReferences>
    <externalReference r:id="rId4"/>
  </externalReferences>
  <definedNames>
    <definedName name="_xlnm._FilterDatabase" localSheetId="2" hidden="1">'Dotations-2018'!$A$1:$F$1</definedName>
  </definedNames>
  <calcPr calcId="145621"/>
</workbook>
</file>

<file path=xl/calcChain.xml><?xml version="1.0" encoding="utf-8"?>
<calcChain xmlns="http://schemas.openxmlformats.org/spreadsheetml/2006/main">
  <c r="I180" i="3" l="1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J55" i="3"/>
  <c r="E55" i="3"/>
  <c r="J54" i="3"/>
  <c r="E54" i="3"/>
  <c r="E53" i="3"/>
  <c r="J52" i="3"/>
  <c r="E52" i="3"/>
  <c r="E51" i="3"/>
  <c r="E50" i="3"/>
  <c r="E49" i="3"/>
  <c r="E48" i="3"/>
  <c r="E47" i="3"/>
  <c r="E46" i="3"/>
  <c r="E45" i="3"/>
  <c r="E44" i="3"/>
  <c r="E43" i="3"/>
  <c r="E42" i="3"/>
  <c r="G41" i="3"/>
  <c r="E41" i="3"/>
  <c r="E40" i="3"/>
  <c r="G39" i="3"/>
  <c r="E39" i="3"/>
  <c r="E38" i="3"/>
  <c r="G37" i="3"/>
  <c r="E37" i="3"/>
  <c r="E36" i="3"/>
  <c r="G35" i="3"/>
  <c r="E35" i="3"/>
  <c r="E34" i="3"/>
  <c r="G33" i="3"/>
  <c r="E33" i="3"/>
  <c r="E32" i="3"/>
  <c r="G31" i="3"/>
  <c r="E31" i="3"/>
  <c r="E30" i="3"/>
  <c r="G29" i="3"/>
  <c r="E29" i="3"/>
  <c r="E28" i="3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E2" i="3"/>
  <c r="E180" i="3" s="1"/>
  <c r="M185" i="2"/>
  <c r="L185" i="2"/>
  <c r="K185" i="2"/>
  <c r="J185" i="2"/>
  <c r="I185" i="2"/>
  <c r="H185" i="2"/>
  <c r="G185" i="2"/>
  <c r="F185" i="2"/>
  <c r="E185" i="2"/>
  <c r="F178" i="3" l="1"/>
  <c r="F176" i="3"/>
  <c r="F164" i="3"/>
  <c r="F152" i="3"/>
  <c r="F148" i="3"/>
  <c r="F136" i="3"/>
  <c r="F134" i="3"/>
  <c r="F132" i="3"/>
  <c r="F130" i="3"/>
  <c r="F128" i="3"/>
  <c r="F126" i="3"/>
  <c r="F124" i="3"/>
  <c r="F122" i="3"/>
  <c r="F118" i="3"/>
  <c r="F116" i="3"/>
  <c r="F114" i="3"/>
  <c r="F112" i="3"/>
  <c r="F110" i="3"/>
  <c r="F108" i="3"/>
  <c r="F106" i="3"/>
  <c r="F104" i="3"/>
  <c r="F102" i="3"/>
  <c r="F100" i="3"/>
  <c r="F98" i="3"/>
  <c r="F96" i="3"/>
  <c r="F94" i="3"/>
  <c r="F92" i="3"/>
  <c r="F90" i="3"/>
  <c r="F88" i="3"/>
  <c r="F86" i="3"/>
  <c r="F84" i="3"/>
  <c r="F82" i="3"/>
  <c r="F80" i="3"/>
  <c r="F78" i="3"/>
  <c r="F76" i="3"/>
  <c r="F74" i="3"/>
  <c r="F72" i="3"/>
  <c r="F70" i="3"/>
  <c r="F68" i="3"/>
  <c r="F66" i="3"/>
  <c r="F64" i="3"/>
  <c r="F62" i="3"/>
  <c r="F60" i="3"/>
  <c r="F58" i="3"/>
  <c r="F56" i="3"/>
  <c r="F55" i="3"/>
  <c r="F51" i="3"/>
  <c r="F49" i="3"/>
  <c r="G2" i="3"/>
  <c r="G4" i="3"/>
  <c r="G6" i="3"/>
  <c r="G7" i="3"/>
  <c r="G10" i="3"/>
  <c r="G12" i="3"/>
  <c r="G14" i="3"/>
  <c r="G16" i="3"/>
  <c r="G17" i="3"/>
  <c r="G22" i="3"/>
  <c r="G23" i="3"/>
  <c r="G24" i="3"/>
  <c r="G25" i="3"/>
  <c r="G26" i="3"/>
  <c r="G27" i="3"/>
  <c r="F28" i="3"/>
  <c r="F30" i="3"/>
  <c r="F32" i="3"/>
  <c r="F34" i="3"/>
  <c r="F36" i="3"/>
  <c r="F38" i="3"/>
  <c r="F40" i="3"/>
  <c r="F42" i="3"/>
  <c r="F44" i="3"/>
  <c r="F46" i="3"/>
  <c r="F48" i="3"/>
  <c r="F50" i="3"/>
  <c r="F52" i="3"/>
  <c r="F53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87" i="3"/>
  <c r="F89" i="3"/>
  <c r="F91" i="3"/>
  <c r="F93" i="3"/>
  <c r="F95" i="3"/>
  <c r="F97" i="3"/>
  <c r="F99" i="3"/>
  <c r="F101" i="3"/>
  <c r="F103" i="3"/>
  <c r="G3" i="3"/>
  <c r="G5" i="3"/>
  <c r="G8" i="3"/>
  <c r="G9" i="3"/>
  <c r="G11" i="3"/>
  <c r="G13" i="3"/>
  <c r="G15" i="3"/>
  <c r="G18" i="3"/>
  <c r="G19" i="3"/>
  <c r="G20" i="3"/>
  <c r="G21" i="3"/>
  <c r="F2" i="3"/>
  <c r="G28" i="3"/>
  <c r="F29" i="3"/>
  <c r="G30" i="3"/>
  <c r="F31" i="3"/>
  <c r="G32" i="3"/>
  <c r="F33" i="3"/>
  <c r="G34" i="3"/>
  <c r="F35" i="3"/>
  <c r="G36" i="3"/>
  <c r="F37" i="3"/>
  <c r="G38" i="3"/>
  <c r="F39" i="3"/>
  <c r="G40" i="3"/>
  <c r="F41" i="3"/>
  <c r="F43" i="3"/>
  <c r="F45" i="3"/>
  <c r="F47" i="3"/>
  <c r="F54" i="3"/>
  <c r="G42" i="3"/>
  <c r="G43" i="3"/>
  <c r="G44" i="3"/>
  <c r="G45" i="3"/>
  <c r="F105" i="3"/>
  <c r="F107" i="3"/>
  <c r="F109" i="3"/>
  <c r="F111" i="3"/>
  <c r="F113" i="3"/>
  <c r="F115" i="3"/>
  <c r="F117" i="3"/>
  <c r="F119" i="3"/>
  <c r="F121" i="3"/>
  <c r="F123" i="3"/>
  <c r="F125" i="3"/>
  <c r="F127" i="3"/>
  <c r="F129" i="3"/>
  <c r="F131" i="3"/>
  <c r="F133" i="3"/>
  <c r="F135" i="3"/>
  <c r="F137" i="3"/>
  <c r="F120" i="3"/>
  <c r="F138" i="3"/>
  <c r="F139" i="3"/>
  <c r="F141" i="3"/>
  <c r="F143" i="3"/>
  <c r="F145" i="3"/>
  <c r="F147" i="3"/>
  <c r="F149" i="3"/>
  <c r="F151" i="3"/>
  <c r="F153" i="3"/>
  <c r="F155" i="3"/>
  <c r="F157" i="3"/>
  <c r="F159" i="3"/>
  <c r="F161" i="3"/>
  <c r="F163" i="3"/>
  <c r="F165" i="3"/>
  <c r="F167" i="3"/>
  <c r="F169" i="3"/>
  <c r="F171" i="3"/>
  <c r="F173" i="3"/>
  <c r="F175" i="3"/>
  <c r="F177" i="3"/>
  <c r="F179" i="3"/>
  <c r="F140" i="3"/>
  <c r="F142" i="3"/>
  <c r="F144" i="3"/>
  <c r="F146" i="3"/>
  <c r="F150" i="3"/>
  <c r="F154" i="3"/>
  <c r="F156" i="3"/>
  <c r="F158" i="3"/>
  <c r="F160" i="3"/>
  <c r="F162" i="3"/>
  <c r="F166" i="3"/>
  <c r="F168" i="3"/>
  <c r="F170" i="3"/>
  <c r="F172" i="3"/>
  <c r="F174" i="3"/>
  <c r="E48" i="1"/>
  <c r="F48" i="1" s="1"/>
  <c r="E47" i="1"/>
  <c r="F47" i="1" s="1"/>
  <c r="E46" i="1"/>
  <c r="F46" i="1" s="1"/>
  <c r="E2" i="1"/>
  <c r="F2" i="1" s="1"/>
  <c r="E4" i="1"/>
  <c r="F4" i="1" s="1"/>
  <c r="E3" i="1"/>
  <c r="F3" i="1" s="1"/>
  <c r="E5" i="1"/>
  <c r="F5" i="1" s="1"/>
  <c r="E24" i="1"/>
  <c r="F24" i="1" s="1"/>
  <c r="E23" i="1"/>
  <c r="F23" i="1" s="1"/>
  <c r="E22" i="1"/>
  <c r="F22" i="1" s="1"/>
  <c r="E13" i="1"/>
  <c r="F13" i="1" s="1"/>
  <c r="E16" i="1"/>
  <c r="F16" i="1" s="1"/>
  <c r="E11" i="1"/>
  <c r="F11" i="1" s="1"/>
  <c r="E12" i="1"/>
  <c r="F12" i="1" s="1"/>
  <c r="E17" i="1"/>
  <c r="F17" i="1" s="1"/>
  <c r="E14" i="1"/>
  <c r="F14" i="1" s="1"/>
  <c r="E43" i="1"/>
  <c r="F43" i="1" s="1"/>
  <c r="E42" i="1"/>
  <c r="F42" i="1" s="1"/>
  <c r="E15" i="1"/>
  <c r="F15" i="1" s="1"/>
  <c r="E7" i="1"/>
  <c r="F7" i="1" s="1"/>
  <c r="E6" i="1"/>
  <c r="F6" i="1" s="1"/>
  <c r="E39" i="1"/>
  <c r="F39" i="1" s="1"/>
  <c r="E40" i="1"/>
  <c r="F40" i="1" s="1"/>
  <c r="E44" i="1"/>
  <c r="F44" i="1" s="1"/>
  <c r="E37" i="1"/>
  <c r="F37" i="1" s="1"/>
  <c r="E35" i="1"/>
  <c r="F35" i="1" s="1"/>
  <c r="E45" i="1"/>
  <c r="F45" i="1" s="1"/>
  <c r="E36" i="1"/>
  <c r="F36" i="1" s="1"/>
  <c r="E38" i="1"/>
  <c r="F38" i="1" s="1"/>
  <c r="E28" i="1"/>
  <c r="F28" i="1" s="1"/>
  <c r="E27" i="1"/>
  <c r="F27" i="1" s="1"/>
  <c r="E41" i="1"/>
  <c r="F41" i="1" s="1"/>
  <c r="E29" i="1"/>
  <c r="F29" i="1" s="1"/>
  <c r="E25" i="1"/>
  <c r="F25" i="1" s="1"/>
  <c r="E26" i="1"/>
  <c r="F26" i="1" s="1"/>
  <c r="E32" i="1"/>
  <c r="F32" i="1" s="1"/>
  <c r="E19" i="1"/>
  <c r="F19" i="1" s="1"/>
  <c r="E10" i="1"/>
  <c r="F10" i="1" s="1"/>
  <c r="E18" i="1"/>
  <c r="F18" i="1" s="1"/>
  <c r="E9" i="1"/>
  <c r="F9" i="1" s="1"/>
  <c r="E8" i="1"/>
  <c r="F8" i="1" s="1"/>
  <c r="E30" i="1"/>
  <c r="F30" i="1" s="1"/>
  <c r="E33" i="1"/>
  <c r="F33" i="1" s="1"/>
  <c r="E21" i="1"/>
  <c r="F21" i="1" s="1"/>
  <c r="E31" i="1"/>
  <c r="F31" i="1" s="1"/>
  <c r="E20" i="1"/>
  <c r="F20" i="1" s="1"/>
  <c r="E34" i="1"/>
  <c r="F34" i="1" s="1"/>
  <c r="G180" i="3" l="1"/>
  <c r="H38" i="3" s="1"/>
  <c r="I38" i="3" s="1"/>
  <c r="J38" i="3" s="1"/>
  <c r="F49" i="1"/>
  <c r="E49" i="1"/>
  <c r="H10" i="3" l="1"/>
  <c r="I10" i="3" s="1"/>
  <c r="J10" i="3" s="1"/>
  <c r="H17" i="3"/>
  <c r="I17" i="3" s="1"/>
  <c r="J17" i="3" s="1"/>
  <c r="H25" i="3"/>
  <c r="I25" i="3" s="1"/>
  <c r="J25" i="3" s="1"/>
  <c r="H28" i="3"/>
  <c r="I28" i="3" s="1"/>
  <c r="J28" i="3" s="1"/>
  <c r="H36" i="3"/>
  <c r="I36" i="3" s="1"/>
  <c r="J36" i="3" s="1"/>
  <c r="H7" i="3"/>
  <c r="I7" i="3" s="1"/>
  <c r="J7" i="3" s="1"/>
  <c r="H24" i="3"/>
  <c r="I24" i="3" s="1"/>
  <c r="J24" i="3" s="1"/>
  <c r="H2" i="3"/>
  <c r="I2" i="3" s="1"/>
  <c r="J2" i="3" s="1"/>
  <c r="H6" i="3"/>
  <c r="I6" i="3" s="1"/>
  <c r="J6" i="3" s="1"/>
  <c r="H14" i="3"/>
  <c r="I14" i="3" s="1"/>
  <c r="J14" i="3" s="1"/>
  <c r="H23" i="3"/>
  <c r="I23" i="3" s="1"/>
  <c r="J23" i="3" s="1"/>
  <c r="H27" i="3"/>
  <c r="I27" i="3" s="1"/>
  <c r="J27" i="3" s="1"/>
  <c r="H15" i="3"/>
  <c r="I15" i="3" s="1"/>
  <c r="J15" i="3" s="1"/>
  <c r="H32" i="3"/>
  <c r="I32" i="3" s="1"/>
  <c r="J32" i="3" s="1"/>
  <c r="H40" i="3"/>
  <c r="I40" i="3" s="1"/>
  <c r="J40" i="3" s="1"/>
  <c r="H4" i="3"/>
  <c r="I4" i="3" s="1"/>
  <c r="J4" i="3" s="1"/>
  <c r="H12" i="3"/>
  <c r="I12" i="3" s="1"/>
  <c r="J12" i="3" s="1"/>
  <c r="H22" i="3"/>
  <c r="I22" i="3" s="1"/>
  <c r="J22" i="3" s="1"/>
  <c r="H26" i="3"/>
  <c r="I26" i="3" s="1"/>
  <c r="J26" i="3" s="1"/>
  <c r="H9" i="3"/>
  <c r="I9" i="3" s="1"/>
  <c r="J9" i="3" s="1"/>
  <c r="H18" i="3"/>
  <c r="I18" i="3" s="1"/>
  <c r="J18" i="3" s="1"/>
  <c r="H43" i="3"/>
  <c r="I43" i="3" s="1"/>
  <c r="J43" i="3" s="1"/>
  <c r="H3" i="3"/>
  <c r="I3" i="3" s="1"/>
  <c r="J3" i="3" s="1"/>
  <c r="H19" i="3"/>
  <c r="I19" i="3" s="1"/>
  <c r="J19" i="3" s="1"/>
  <c r="H30" i="3"/>
  <c r="I30" i="3" s="1"/>
  <c r="J30" i="3" s="1"/>
  <c r="H179" i="3"/>
  <c r="I179" i="3" s="1"/>
  <c r="J179" i="3" s="1"/>
  <c r="H177" i="3"/>
  <c r="I177" i="3" s="1"/>
  <c r="J177" i="3" s="1"/>
  <c r="H175" i="3"/>
  <c r="I175" i="3" s="1"/>
  <c r="J175" i="3" s="1"/>
  <c r="H173" i="3"/>
  <c r="I173" i="3" s="1"/>
  <c r="J173" i="3" s="1"/>
  <c r="H171" i="3"/>
  <c r="I171" i="3" s="1"/>
  <c r="J171" i="3" s="1"/>
  <c r="H169" i="3"/>
  <c r="I169" i="3" s="1"/>
  <c r="J169" i="3" s="1"/>
  <c r="H167" i="3"/>
  <c r="I167" i="3" s="1"/>
  <c r="J167" i="3" s="1"/>
  <c r="H165" i="3"/>
  <c r="I165" i="3" s="1"/>
  <c r="J165" i="3" s="1"/>
  <c r="H163" i="3"/>
  <c r="I163" i="3" s="1"/>
  <c r="J163" i="3" s="1"/>
  <c r="H161" i="3"/>
  <c r="I161" i="3" s="1"/>
  <c r="J161" i="3" s="1"/>
  <c r="H159" i="3"/>
  <c r="I159" i="3" s="1"/>
  <c r="J159" i="3" s="1"/>
  <c r="H157" i="3"/>
  <c r="I157" i="3" s="1"/>
  <c r="J157" i="3" s="1"/>
  <c r="H155" i="3"/>
  <c r="I155" i="3" s="1"/>
  <c r="J155" i="3" s="1"/>
  <c r="H153" i="3"/>
  <c r="I153" i="3" s="1"/>
  <c r="J153" i="3" s="1"/>
  <c r="H151" i="3"/>
  <c r="I151" i="3" s="1"/>
  <c r="J151" i="3" s="1"/>
  <c r="H149" i="3"/>
  <c r="I149" i="3" s="1"/>
  <c r="J149" i="3" s="1"/>
  <c r="H147" i="3"/>
  <c r="I147" i="3" s="1"/>
  <c r="J147" i="3" s="1"/>
  <c r="H145" i="3"/>
  <c r="I145" i="3" s="1"/>
  <c r="J145" i="3" s="1"/>
  <c r="H143" i="3"/>
  <c r="I143" i="3" s="1"/>
  <c r="J143" i="3" s="1"/>
  <c r="H141" i="3"/>
  <c r="I141" i="3" s="1"/>
  <c r="J141" i="3" s="1"/>
  <c r="H139" i="3"/>
  <c r="I139" i="3" s="1"/>
  <c r="J139" i="3" s="1"/>
  <c r="H178" i="3"/>
  <c r="I178" i="3" s="1"/>
  <c r="J178" i="3" s="1"/>
  <c r="H176" i="3"/>
  <c r="I176" i="3" s="1"/>
  <c r="J176" i="3" s="1"/>
  <c r="H174" i="3"/>
  <c r="I174" i="3" s="1"/>
  <c r="J174" i="3" s="1"/>
  <c r="H172" i="3"/>
  <c r="I172" i="3" s="1"/>
  <c r="J172" i="3" s="1"/>
  <c r="H170" i="3"/>
  <c r="I170" i="3" s="1"/>
  <c r="J170" i="3" s="1"/>
  <c r="H168" i="3"/>
  <c r="I168" i="3" s="1"/>
  <c r="J168" i="3" s="1"/>
  <c r="H166" i="3"/>
  <c r="I166" i="3" s="1"/>
  <c r="J166" i="3" s="1"/>
  <c r="H164" i="3"/>
  <c r="I164" i="3" s="1"/>
  <c r="J164" i="3" s="1"/>
  <c r="H162" i="3"/>
  <c r="I162" i="3" s="1"/>
  <c r="J162" i="3" s="1"/>
  <c r="H160" i="3"/>
  <c r="I160" i="3" s="1"/>
  <c r="J160" i="3" s="1"/>
  <c r="H158" i="3"/>
  <c r="I158" i="3" s="1"/>
  <c r="J158" i="3" s="1"/>
  <c r="H156" i="3"/>
  <c r="I156" i="3" s="1"/>
  <c r="J156" i="3" s="1"/>
  <c r="H154" i="3"/>
  <c r="I154" i="3" s="1"/>
  <c r="J154" i="3" s="1"/>
  <c r="H152" i="3"/>
  <c r="I152" i="3" s="1"/>
  <c r="J152" i="3" s="1"/>
  <c r="H150" i="3"/>
  <c r="I150" i="3" s="1"/>
  <c r="J150" i="3" s="1"/>
  <c r="H148" i="3"/>
  <c r="I148" i="3" s="1"/>
  <c r="J148" i="3" s="1"/>
  <c r="H146" i="3"/>
  <c r="I146" i="3" s="1"/>
  <c r="J146" i="3" s="1"/>
  <c r="H144" i="3"/>
  <c r="I144" i="3" s="1"/>
  <c r="J144" i="3" s="1"/>
  <c r="H142" i="3"/>
  <c r="I142" i="3" s="1"/>
  <c r="J142" i="3" s="1"/>
  <c r="H140" i="3"/>
  <c r="I140" i="3" s="1"/>
  <c r="J140" i="3" s="1"/>
  <c r="H138" i="3"/>
  <c r="I138" i="3" s="1"/>
  <c r="J138" i="3" s="1"/>
  <c r="H136" i="3"/>
  <c r="I136" i="3" s="1"/>
  <c r="J136" i="3" s="1"/>
  <c r="H134" i="3"/>
  <c r="I134" i="3" s="1"/>
  <c r="J134" i="3" s="1"/>
  <c r="H132" i="3"/>
  <c r="I132" i="3" s="1"/>
  <c r="J132" i="3" s="1"/>
  <c r="H130" i="3"/>
  <c r="I130" i="3" s="1"/>
  <c r="J130" i="3" s="1"/>
  <c r="H128" i="3"/>
  <c r="I128" i="3" s="1"/>
  <c r="J128" i="3" s="1"/>
  <c r="H126" i="3"/>
  <c r="I126" i="3" s="1"/>
  <c r="J126" i="3" s="1"/>
  <c r="H124" i="3"/>
  <c r="I124" i="3" s="1"/>
  <c r="J124" i="3" s="1"/>
  <c r="H122" i="3"/>
  <c r="I122" i="3" s="1"/>
  <c r="J122" i="3" s="1"/>
  <c r="H120" i="3"/>
  <c r="I120" i="3" s="1"/>
  <c r="J120" i="3" s="1"/>
  <c r="H118" i="3"/>
  <c r="I118" i="3" s="1"/>
  <c r="J118" i="3" s="1"/>
  <c r="H116" i="3"/>
  <c r="I116" i="3" s="1"/>
  <c r="J116" i="3" s="1"/>
  <c r="H114" i="3"/>
  <c r="I114" i="3" s="1"/>
  <c r="J114" i="3" s="1"/>
  <c r="H112" i="3"/>
  <c r="I112" i="3" s="1"/>
  <c r="J112" i="3" s="1"/>
  <c r="H110" i="3"/>
  <c r="I110" i="3" s="1"/>
  <c r="J110" i="3" s="1"/>
  <c r="H108" i="3"/>
  <c r="I108" i="3" s="1"/>
  <c r="J108" i="3" s="1"/>
  <c r="H106" i="3"/>
  <c r="I106" i="3" s="1"/>
  <c r="J106" i="3" s="1"/>
  <c r="H104" i="3"/>
  <c r="I104" i="3" s="1"/>
  <c r="J104" i="3" s="1"/>
  <c r="H137" i="3"/>
  <c r="I137" i="3" s="1"/>
  <c r="J137" i="3" s="1"/>
  <c r="H135" i="3"/>
  <c r="I135" i="3" s="1"/>
  <c r="J135" i="3" s="1"/>
  <c r="H133" i="3"/>
  <c r="I133" i="3" s="1"/>
  <c r="J133" i="3" s="1"/>
  <c r="H131" i="3"/>
  <c r="I131" i="3" s="1"/>
  <c r="J131" i="3" s="1"/>
  <c r="H129" i="3"/>
  <c r="I129" i="3" s="1"/>
  <c r="J129" i="3" s="1"/>
  <c r="H127" i="3"/>
  <c r="I127" i="3" s="1"/>
  <c r="J127" i="3" s="1"/>
  <c r="H125" i="3"/>
  <c r="I125" i="3" s="1"/>
  <c r="J125" i="3" s="1"/>
  <c r="H123" i="3"/>
  <c r="I123" i="3" s="1"/>
  <c r="J123" i="3" s="1"/>
  <c r="H121" i="3"/>
  <c r="I121" i="3" s="1"/>
  <c r="J121" i="3" s="1"/>
  <c r="H119" i="3"/>
  <c r="I119" i="3" s="1"/>
  <c r="J119" i="3" s="1"/>
  <c r="H117" i="3"/>
  <c r="I117" i="3" s="1"/>
  <c r="J117" i="3" s="1"/>
  <c r="H115" i="3"/>
  <c r="I115" i="3" s="1"/>
  <c r="J115" i="3" s="1"/>
  <c r="H113" i="3"/>
  <c r="I113" i="3" s="1"/>
  <c r="J113" i="3" s="1"/>
  <c r="H111" i="3"/>
  <c r="I111" i="3" s="1"/>
  <c r="J111" i="3" s="1"/>
  <c r="H109" i="3"/>
  <c r="I109" i="3" s="1"/>
  <c r="J109" i="3" s="1"/>
  <c r="H107" i="3"/>
  <c r="I107" i="3" s="1"/>
  <c r="J107" i="3" s="1"/>
  <c r="H105" i="3"/>
  <c r="I105" i="3" s="1"/>
  <c r="J105" i="3" s="1"/>
  <c r="H103" i="3"/>
  <c r="I103" i="3" s="1"/>
  <c r="J103" i="3" s="1"/>
  <c r="H101" i="3"/>
  <c r="I101" i="3" s="1"/>
  <c r="J101" i="3" s="1"/>
  <c r="H99" i="3"/>
  <c r="I99" i="3" s="1"/>
  <c r="J99" i="3" s="1"/>
  <c r="H97" i="3"/>
  <c r="I97" i="3" s="1"/>
  <c r="J97" i="3" s="1"/>
  <c r="H95" i="3"/>
  <c r="I95" i="3" s="1"/>
  <c r="J95" i="3" s="1"/>
  <c r="H93" i="3"/>
  <c r="I93" i="3" s="1"/>
  <c r="J93" i="3" s="1"/>
  <c r="H91" i="3"/>
  <c r="I91" i="3" s="1"/>
  <c r="J91" i="3" s="1"/>
  <c r="H89" i="3"/>
  <c r="I89" i="3" s="1"/>
  <c r="J89" i="3" s="1"/>
  <c r="H87" i="3"/>
  <c r="I87" i="3" s="1"/>
  <c r="J87" i="3" s="1"/>
  <c r="H85" i="3"/>
  <c r="I85" i="3" s="1"/>
  <c r="J85" i="3" s="1"/>
  <c r="H83" i="3"/>
  <c r="I83" i="3" s="1"/>
  <c r="J83" i="3" s="1"/>
  <c r="H81" i="3"/>
  <c r="I81" i="3" s="1"/>
  <c r="J81" i="3" s="1"/>
  <c r="H79" i="3"/>
  <c r="I79" i="3" s="1"/>
  <c r="J79" i="3" s="1"/>
  <c r="H77" i="3"/>
  <c r="I77" i="3" s="1"/>
  <c r="J77" i="3" s="1"/>
  <c r="H75" i="3"/>
  <c r="I75" i="3" s="1"/>
  <c r="J75" i="3" s="1"/>
  <c r="H73" i="3"/>
  <c r="I73" i="3" s="1"/>
  <c r="J73" i="3" s="1"/>
  <c r="H71" i="3"/>
  <c r="I71" i="3" s="1"/>
  <c r="J71" i="3" s="1"/>
  <c r="H69" i="3"/>
  <c r="I69" i="3" s="1"/>
  <c r="J69" i="3" s="1"/>
  <c r="H67" i="3"/>
  <c r="I67" i="3" s="1"/>
  <c r="J67" i="3" s="1"/>
  <c r="H65" i="3"/>
  <c r="I65" i="3" s="1"/>
  <c r="J65" i="3" s="1"/>
  <c r="H63" i="3"/>
  <c r="I63" i="3" s="1"/>
  <c r="J63" i="3" s="1"/>
  <c r="H61" i="3"/>
  <c r="I61" i="3" s="1"/>
  <c r="J61" i="3" s="1"/>
  <c r="H59" i="3"/>
  <c r="I59" i="3" s="1"/>
  <c r="J59" i="3" s="1"/>
  <c r="H57" i="3"/>
  <c r="I57" i="3" s="1"/>
  <c r="J57" i="3" s="1"/>
  <c r="H51" i="3"/>
  <c r="I51" i="3" s="1"/>
  <c r="J51" i="3" s="1"/>
  <c r="H49" i="3"/>
  <c r="I49" i="3" s="1"/>
  <c r="J49" i="3" s="1"/>
  <c r="H47" i="3"/>
  <c r="I47" i="3" s="1"/>
  <c r="J47" i="3" s="1"/>
  <c r="H102" i="3"/>
  <c r="I102" i="3" s="1"/>
  <c r="J102" i="3" s="1"/>
  <c r="H100" i="3"/>
  <c r="I100" i="3" s="1"/>
  <c r="J100" i="3" s="1"/>
  <c r="H98" i="3"/>
  <c r="I98" i="3" s="1"/>
  <c r="J98" i="3" s="1"/>
  <c r="H96" i="3"/>
  <c r="I96" i="3" s="1"/>
  <c r="J96" i="3" s="1"/>
  <c r="H94" i="3"/>
  <c r="I94" i="3" s="1"/>
  <c r="J94" i="3" s="1"/>
  <c r="H92" i="3"/>
  <c r="I92" i="3" s="1"/>
  <c r="J92" i="3" s="1"/>
  <c r="H90" i="3"/>
  <c r="I90" i="3" s="1"/>
  <c r="J90" i="3" s="1"/>
  <c r="H88" i="3"/>
  <c r="I88" i="3" s="1"/>
  <c r="J88" i="3" s="1"/>
  <c r="H86" i="3"/>
  <c r="I86" i="3" s="1"/>
  <c r="J86" i="3" s="1"/>
  <c r="H84" i="3"/>
  <c r="I84" i="3" s="1"/>
  <c r="J84" i="3" s="1"/>
  <c r="H82" i="3"/>
  <c r="I82" i="3" s="1"/>
  <c r="J82" i="3" s="1"/>
  <c r="H80" i="3"/>
  <c r="I80" i="3" s="1"/>
  <c r="J80" i="3" s="1"/>
  <c r="H78" i="3"/>
  <c r="I78" i="3" s="1"/>
  <c r="J78" i="3" s="1"/>
  <c r="H76" i="3"/>
  <c r="I76" i="3" s="1"/>
  <c r="J76" i="3" s="1"/>
  <c r="H74" i="3"/>
  <c r="I74" i="3" s="1"/>
  <c r="J74" i="3" s="1"/>
  <c r="H72" i="3"/>
  <c r="I72" i="3" s="1"/>
  <c r="J72" i="3" s="1"/>
  <c r="H70" i="3"/>
  <c r="I70" i="3" s="1"/>
  <c r="J70" i="3" s="1"/>
  <c r="H68" i="3"/>
  <c r="I68" i="3" s="1"/>
  <c r="J68" i="3" s="1"/>
  <c r="H66" i="3"/>
  <c r="I66" i="3" s="1"/>
  <c r="J66" i="3" s="1"/>
  <c r="H64" i="3"/>
  <c r="I64" i="3" s="1"/>
  <c r="J64" i="3" s="1"/>
  <c r="H62" i="3"/>
  <c r="I62" i="3" s="1"/>
  <c r="J62" i="3" s="1"/>
  <c r="H60" i="3"/>
  <c r="I60" i="3" s="1"/>
  <c r="J60" i="3" s="1"/>
  <c r="H58" i="3"/>
  <c r="I58" i="3" s="1"/>
  <c r="J58" i="3" s="1"/>
  <c r="H56" i="3"/>
  <c r="I56" i="3" s="1"/>
  <c r="J56" i="3" s="1"/>
  <c r="H55" i="3"/>
  <c r="H54" i="3"/>
  <c r="H53" i="3"/>
  <c r="I53" i="3" s="1"/>
  <c r="H52" i="3"/>
  <c r="H50" i="3"/>
  <c r="I50" i="3" s="1"/>
  <c r="J50" i="3" s="1"/>
  <c r="H48" i="3"/>
  <c r="I48" i="3" s="1"/>
  <c r="J48" i="3" s="1"/>
  <c r="H46" i="3"/>
  <c r="I46" i="3" s="1"/>
  <c r="J46" i="3" s="1"/>
  <c r="H29" i="3"/>
  <c r="I29" i="3" s="1"/>
  <c r="J29" i="3" s="1"/>
  <c r="H31" i="3"/>
  <c r="I31" i="3" s="1"/>
  <c r="J31" i="3" s="1"/>
  <c r="H33" i="3"/>
  <c r="I33" i="3" s="1"/>
  <c r="J33" i="3" s="1"/>
  <c r="H35" i="3"/>
  <c r="I35" i="3" s="1"/>
  <c r="J35" i="3" s="1"/>
  <c r="H37" i="3"/>
  <c r="I37" i="3" s="1"/>
  <c r="J37" i="3" s="1"/>
  <c r="H39" i="3"/>
  <c r="I39" i="3" s="1"/>
  <c r="J39" i="3" s="1"/>
  <c r="H41" i="3"/>
  <c r="I41" i="3" s="1"/>
  <c r="J41" i="3" s="1"/>
  <c r="H8" i="3"/>
  <c r="I8" i="3" s="1"/>
  <c r="J8" i="3" s="1"/>
  <c r="H44" i="3"/>
  <c r="I44" i="3" s="1"/>
  <c r="J44" i="3" s="1"/>
  <c r="H16" i="3"/>
  <c r="I16" i="3" s="1"/>
  <c r="J16" i="3" s="1"/>
  <c r="H5" i="3"/>
  <c r="I5" i="3" s="1"/>
  <c r="J5" i="3" s="1"/>
  <c r="H13" i="3"/>
  <c r="I13" i="3" s="1"/>
  <c r="J13" i="3" s="1"/>
  <c r="H20" i="3"/>
  <c r="I20" i="3" s="1"/>
  <c r="J20" i="3" s="1"/>
  <c r="H45" i="3"/>
  <c r="I45" i="3" s="1"/>
  <c r="J45" i="3" s="1"/>
  <c r="H11" i="3"/>
  <c r="I11" i="3" s="1"/>
  <c r="J11" i="3" s="1"/>
  <c r="H21" i="3"/>
  <c r="I21" i="3" s="1"/>
  <c r="J21" i="3" s="1"/>
  <c r="H34" i="3"/>
  <c r="I34" i="3" s="1"/>
  <c r="J34" i="3" s="1"/>
  <c r="H42" i="3"/>
  <c r="I42" i="3" s="1"/>
  <c r="J42" i="3" s="1"/>
  <c r="J180" i="3" l="1"/>
</calcChain>
</file>

<file path=xl/sharedStrings.xml><?xml version="1.0" encoding="utf-8"?>
<sst xmlns="http://schemas.openxmlformats.org/spreadsheetml/2006/main" count="1669" uniqueCount="427">
  <si>
    <t>Finess ARBUST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</si>
  <si>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</si>
  <si>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Catégorie</t>
  </si>
  <si>
    <t>Région</t>
  </si>
  <si>
    <t>510000029</t>
  </si>
  <si>
    <t>CHR/U</t>
  </si>
  <si>
    <t>540023264</t>
  </si>
  <si>
    <t>CHU DE NANCY</t>
  </si>
  <si>
    <t>670780055</t>
  </si>
  <si>
    <t>HOPITAUX UNIVERSITAIRES DE STRASBOURG</t>
  </si>
  <si>
    <t>870000015</t>
  </si>
  <si>
    <t>CHU DE LIMOGES</t>
  </si>
  <si>
    <t>330781196</t>
  </si>
  <si>
    <t>CHU HOPITAUX DE BORDEAUX</t>
  </si>
  <si>
    <t>330000662</t>
  </si>
  <si>
    <t>INSTITUT BERGONIE</t>
  </si>
  <si>
    <t>CLCC</t>
  </si>
  <si>
    <t>250000015</t>
  </si>
  <si>
    <t>210780581</t>
  </si>
  <si>
    <t>290000017</t>
  </si>
  <si>
    <t>Bretagne</t>
  </si>
  <si>
    <t>350005179</t>
  </si>
  <si>
    <t>CHU DE RENNES</t>
  </si>
  <si>
    <t>370000481</t>
  </si>
  <si>
    <t>AP-HP</t>
  </si>
  <si>
    <t>750000549</t>
  </si>
  <si>
    <t>FONDATION OPHTALMOLOGIQUE ROTHSCHILD</t>
  </si>
  <si>
    <t>EBNL</t>
  </si>
  <si>
    <t>GCS</t>
  </si>
  <si>
    <t>940000664</t>
  </si>
  <si>
    <t>920000650</t>
  </si>
  <si>
    <t>750160012</t>
  </si>
  <si>
    <t>340780477</t>
  </si>
  <si>
    <t>300780038</t>
  </si>
  <si>
    <t>310781406</t>
  </si>
  <si>
    <t>340000207</t>
  </si>
  <si>
    <t>310782347</t>
  </si>
  <si>
    <t>INSTITUT CLAUDIUS REGAUD</t>
  </si>
  <si>
    <t>590780193</t>
  </si>
  <si>
    <t>800000044</t>
  </si>
  <si>
    <t>590000188</t>
  </si>
  <si>
    <t>140000555</t>
  </si>
  <si>
    <t>Normandie</t>
  </si>
  <si>
    <t>140000100</t>
  </si>
  <si>
    <t>760780239</t>
  </si>
  <si>
    <t>490000031</t>
  </si>
  <si>
    <t>CHU D'ANGERS</t>
  </si>
  <si>
    <t>440000289</t>
  </si>
  <si>
    <t>130786049</t>
  </si>
  <si>
    <t>AP-HM</t>
  </si>
  <si>
    <t>060000528</t>
  </si>
  <si>
    <t>CENTRE ANTOINE LACASSAGNE</t>
  </si>
  <si>
    <t>060785011</t>
  </si>
  <si>
    <t>130001647</t>
  </si>
  <si>
    <t>INSTITUT PAOLI CALMETTES</t>
  </si>
  <si>
    <t>690000880</t>
  </si>
  <si>
    <t>CENTRE LEON BERARD</t>
  </si>
  <si>
    <t>630780989</t>
  </si>
  <si>
    <t>CHU DE CLERMONT-FERRAND</t>
  </si>
  <si>
    <t>380780080</t>
  </si>
  <si>
    <t>420784878</t>
  </si>
  <si>
    <t>690781810</t>
  </si>
  <si>
    <t>HOSPICES CIVILS DE LYON</t>
  </si>
  <si>
    <t>970100228</t>
  </si>
  <si>
    <t>970408589</t>
  </si>
  <si>
    <t>970211207</t>
  </si>
  <si>
    <t>Nouvelle-Aquitaine</t>
  </si>
  <si>
    <t>Occitanie</t>
  </si>
  <si>
    <t>Hauts-de-France</t>
  </si>
  <si>
    <t>Guadeloupe</t>
  </si>
  <si>
    <t>Océan Indien</t>
  </si>
  <si>
    <t>Martinique</t>
  </si>
  <si>
    <t>860014208</t>
  </si>
  <si>
    <t>DRCI</t>
  </si>
  <si>
    <t>Auvergne-Rhône-Alpes</t>
  </si>
  <si>
    <t>CHU DE MONTPELLIER</t>
  </si>
  <si>
    <t>CHRU DE LILLE</t>
  </si>
  <si>
    <t>UNICANCER + 4 CLCC</t>
  </si>
  <si>
    <t>CHU DE TOULOUSE</t>
  </si>
  <si>
    <t>Bourgogne-Franche-Comté</t>
  </si>
  <si>
    <t>CHU DE BESANCON</t>
  </si>
  <si>
    <t>CHU DE NIMES</t>
  </si>
  <si>
    <t>CHU DE ROUEN</t>
  </si>
  <si>
    <t>CHU D'AMIENS</t>
  </si>
  <si>
    <t>CHRU DE TOURS</t>
  </si>
  <si>
    <t>CHU DE NICE - FONDATION LENVAL</t>
  </si>
  <si>
    <t>CENTRE OSCAR LAMBRET</t>
  </si>
  <si>
    <t>CHU DE CAEN</t>
  </si>
  <si>
    <t>INSTITUT DE CANCEROLOGIE DE L'OUEST</t>
  </si>
  <si>
    <t>CHU DE REIMS</t>
  </si>
  <si>
    <t>CENTRE FRANCOIS BACLESSE</t>
  </si>
  <si>
    <t>630000479</t>
  </si>
  <si>
    <t>750712184</t>
  </si>
  <si>
    <t>CHU DE GRENOBLE</t>
  </si>
  <si>
    <t>CHU DE ST-ETIENNE</t>
  </si>
  <si>
    <t>CENTRE JEAN PERRIN</t>
  </si>
  <si>
    <t>CHU DE DIJON</t>
  </si>
  <si>
    <t>RIMBO</t>
  </si>
  <si>
    <t>Centre-Val de Loire</t>
  </si>
  <si>
    <t>Grand Est</t>
  </si>
  <si>
    <t>590051801</t>
  </si>
  <si>
    <t>FUSION GH INSTITUT CATHOLIQUE DE LILLE</t>
  </si>
  <si>
    <t>Ile-de-France</t>
  </si>
  <si>
    <t>750050932</t>
  </si>
  <si>
    <t>INSTITUT GUSTAVE ROUSSY</t>
  </si>
  <si>
    <t>INSTITUT CURIE - ST-CLOUD</t>
  </si>
  <si>
    <t>FUSION FOCH</t>
  </si>
  <si>
    <t>780110078</t>
  </si>
  <si>
    <t>CH DE VERSAILLES</t>
  </si>
  <si>
    <t>CH</t>
  </si>
  <si>
    <t>CHU DE POITIERS</t>
  </si>
  <si>
    <t>INSTITUT REGIONAL CANCER MONTPELLIER</t>
  </si>
  <si>
    <t>CHU DE NANTES + CHD VENDEE</t>
  </si>
  <si>
    <t>Pays de la Loire</t>
  </si>
  <si>
    <t>490017258</t>
  </si>
  <si>
    <t>Provence-Alpes-Côte d'Azur</t>
  </si>
  <si>
    <t>CHU DE POINTE-A-PITRE</t>
  </si>
  <si>
    <t>CHU DE MARTINIQUE</t>
  </si>
  <si>
    <t>CHU DE LA REUNION</t>
  </si>
  <si>
    <t>Raison Sociale</t>
  </si>
  <si>
    <t>Statut</t>
  </si>
  <si>
    <t>Score S1
_2014</t>
  </si>
  <si>
    <t>Score S1
_2015</t>
  </si>
  <si>
    <t>Score S1
_2016</t>
  </si>
  <si>
    <t>Score S1
_2014-2016</t>
  </si>
  <si>
    <t>AAPs-2015</t>
  </si>
  <si>
    <t>AAPs-2016</t>
  </si>
  <si>
    <t>AAPs-2017</t>
  </si>
  <si>
    <t>AAPs_2015-2017</t>
  </si>
  <si>
    <t>030780118</t>
  </si>
  <si>
    <t>CH DE VICHY</t>
  </si>
  <si>
    <t>070780358</t>
  </si>
  <si>
    <t>CH D'ARDECHE-NORD</t>
  </si>
  <si>
    <t>260000021</t>
  </si>
  <si>
    <t>CH DE VALENCE</t>
  </si>
  <si>
    <t>380780049</t>
  </si>
  <si>
    <t>CH DE BOURGOIN-JALLIEU</t>
  </si>
  <si>
    <t>420013492</t>
  </si>
  <si>
    <t>INSTITUT DE CANCEROLOGIE LUCIEN NEUWIRTH</t>
  </si>
  <si>
    <t>690036900</t>
  </si>
  <si>
    <t>CLINIQUE DE LA SAUVEGARDE - LYON</t>
  </si>
  <si>
    <t>CLINIQUE</t>
  </si>
  <si>
    <t>690780101</t>
  </si>
  <si>
    <t>CH LE VINATIER</t>
  </si>
  <si>
    <t>EPSM</t>
  </si>
  <si>
    <t>690782222</t>
  </si>
  <si>
    <t>CH DE VILLEFRANCHE-SUR-SAONE</t>
  </si>
  <si>
    <t>690796727</t>
  </si>
  <si>
    <t>ASSOCIATION RECHERCHE HANDICAP ET SANTE MENTALE</t>
  </si>
  <si>
    <t>730000015</t>
  </si>
  <si>
    <t>CH METROPOLE SAVOIE</t>
  </si>
  <si>
    <t>730010048</t>
  </si>
  <si>
    <t>HOPITAL PRIVE MEDIPOLE DE SAVOIE</t>
  </si>
  <si>
    <t>740781133</t>
  </si>
  <si>
    <t>CH ANNECY-GENEVOIS</t>
  </si>
  <si>
    <t>740790258</t>
  </si>
  <si>
    <t>CH ALPES-LEMAN</t>
  </si>
  <si>
    <t>740790381</t>
  </si>
  <si>
    <t>CH HOPITAUX DU LEMAN</t>
  </si>
  <si>
    <t>690805361</t>
  </si>
  <si>
    <t>FUSION CH ST-JOSEPH - ST-LUC</t>
  </si>
  <si>
    <t>210780607</t>
  </si>
  <si>
    <t>CH LA CHARTREUSE</t>
  </si>
  <si>
    <t>210987731</t>
  </si>
  <si>
    <t>CENTRE GEORGES-FRANCOIS LECLERC</t>
  </si>
  <si>
    <t>700004096</t>
  </si>
  <si>
    <t>ASSOCIATION HOSPITALIERE DE BOURGOGNE FRANCHE-COMTE</t>
  </si>
  <si>
    <t>710780263</t>
  </si>
  <si>
    <t>CH DE MACON</t>
  </si>
  <si>
    <t>710780958</t>
  </si>
  <si>
    <t>CH DE CHALON-SUR-SAONE</t>
  </si>
  <si>
    <t>890000037</t>
  </si>
  <si>
    <t>CH D'AUXERRE</t>
  </si>
  <si>
    <t>900000365</t>
  </si>
  <si>
    <t>HOPITAL NORD FRANCHE COMTE</t>
  </si>
  <si>
    <t>220000020</t>
  </si>
  <si>
    <t>CH DE ST-BRIEUC</t>
  </si>
  <si>
    <t>220000640</t>
  </si>
  <si>
    <t>CLINIQUE ARMORICAINE DE RADIOLOGIE</t>
  </si>
  <si>
    <t>350000022</t>
  </si>
  <si>
    <t>CH DE ST-MALO</t>
  </si>
  <si>
    <t>350000071</t>
  </si>
  <si>
    <t>HOPITAL ARTHUR GARDINER</t>
  </si>
  <si>
    <t>350002812</t>
  </si>
  <si>
    <t>CENTRE EUGENE MARQUIS</t>
  </si>
  <si>
    <t xml:space="preserve"> </t>
  </si>
  <si>
    <t>560005746</t>
  </si>
  <si>
    <t>CH BRETAGNE SUD</t>
  </si>
  <si>
    <t>560023210</t>
  </si>
  <si>
    <t>CH BRETAGNE ATLANTIQUE</t>
  </si>
  <si>
    <t>280000134</t>
  </si>
  <si>
    <t>CH DE CHARTRES</t>
  </si>
  <si>
    <t>Centre-Val-de-Loire</t>
  </si>
  <si>
    <t>280000183</t>
  </si>
  <si>
    <t>CH DE DREUX</t>
  </si>
  <si>
    <t>450000088</t>
  </si>
  <si>
    <t>CHR D'ORLEANS</t>
  </si>
  <si>
    <t>080000615</t>
  </si>
  <si>
    <t>CH DE CHARLEVILLE-MEZIERES</t>
  </si>
  <si>
    <t>Grand-Est</t>
  </si>
  <si>
    <t>100000017</t>
  </si>
  <si>
    <t>CH DE TROYES</t>
  </si>
  <si>
    <t>510000060</t>
  </si>
  <si>
    <t>CH D'EPERNAY</t>
  </si>
  <si>
    <t>510000516</t>
  </si>
  <si>
    <t>INSTITUT JEAN GODINOT</t>
  </si>
  <si>
    <t>540001286</t>
  </si>
  <si>
    <t>INSTITUT DE CANCEROLOGIE DE LORRAINE</t>
  </si>
  <si>
    <t>550003354</t>
  </si>
  <si>
    <t>CH DE BAR-LE-DUC</t>
  </si>
  <si>
    <t>570005165</t>
  </si>
  <si>
    <t>CHR METZ-THIONVILLE</t>
  </si>
  <si>
    <t>670000033</t>
  </si>
  <si>
    <t>CENTRE PAUL STRAUSS</t>
  </si>
  <si>
    <t>680000973</t>
  </si>
  <si>
    <t>CH DE COLMAR</t>
  </si>
  <si>
    <t>680020336</t>
  </si>
  <si>
    <t>GH REGION MULHOUSE ET SUD ALSACE</t>
  </si>
  <si>
    <t>880007059</t>
  </si>
  <si>
    <t>CHI D'EPINAL</t>
  </si>
  <si>
    <t>020000063</t>
  </si>
  <si>
    <t>CH DE ST-QUENTIN</t>
  </si>
  <si>
    <t>590044665</t>
  </si>
  <si>
    <t>CLINIQUE DES 4 CANTONS</t>
  </si>
  <si>
    <t>590781415</t>
  </si>
  <si>
    <t>CH DE DUNKERQUE</t>
  </si>
  <si>
    <t>590781902</t>
  </si>
  <si>
    <t>CH DE TOURCOING</t>
  </si>
  <si>
    <t>590782215</t>
  </si>
  <si>
    <t>CH DE VALENCIENNES</t>
  </si>
  <si>
    <t>590782421</t>
  </si>
  <si>
    <t>CH DE ROUBAIX</t>
  </si>
  <si>
    <t>590782637</t>
  </si>
  <si>
    <t>CH D'ARMENTIERES</t>
  </si>
  <si>
    <t>590783239</t>
  </si>
  <si>
    <t>CH DE DOUAI</t>
  </si>
  <si>
    <t>600100721</t>
  </si>
  <si>
    <t>CHI DE COMPIEGNE-NOYON</t>
  </si>
  <si>
    <t>600101984</t>
  </si>
  <si>
    <t>GH PUBLIC DU SUD DE L'OISE</t>
  </si>
  <si>
    <t>620100057</t>
  </si>
  <si>
    <t>CH D'ARRAS</t>
  </si>
  <si>
    <t>620100651</t>
  </si>
  <si>
    <t>CH DE BETHUNE</t>
  </si>
  <si>
    <t>620100685</t>
  </si>
  <si>
    <t>CH DE LENS</t>
  </si>
  <si>
    <t>620101360</t>
  </si>
  <si>
    <t>CH DE ST-OMER</t>
  </si>
  <si>
    <t>620103440</t>
  </si>
  <si>
    <t>CH DE BOULOGNE-SUR-MER</t>
  </si>
  <si>
    <t>Île-de-France</t>
  </si>
  <si>
    <t>UNICANCER</t>
  </si>
  <si>
    <t>750110025</t>
  </si>
  <si>
    <t>CHNO DES QUINZE-VINGT</t>
  </si>
  <si>
    <t>750140014</t>
  </si>
  <si>
    <t>CH STE-ANNE</t>
  </si>
  <si>
    <t>750720914</t>
  </si>
  <si>
    <t>ASSOCIATION DE SANTE MENTALE DU 13E ARRONDISSEMENT</t>
  </si>
  <si>
    <t>750721391</t>
  </si>
  <si>
    <t>FONDATION L'ELAN RETROUVE</t>
  </si>
  <si>
    <t>750810814</t>
  </si>
  <si>
    <t>SERVICE DE SANTE DES ARMEES</t>
  </si>
  <si>
    <t>SSA</t>
  </si>
  <si>
    <t>750811887</t>
  </si>
  <si>
    <t>HOPITAL PIERRE ROUQUES - LES BLUETS</t>
  </si>
  <si>
    <t>770110054</t>
  </si>
  <si>
    <t>CH DE MELUN</t>
  </si>
  <si>
    <t>910002773</t>
  </si>
  <si>
    <t>CH SUD FRANCILIEN</t>
  </si>
  <si>
    <t>910019447</t>
  </si>
  <si>
    <t>CH SUD ESSONNE</t>
  </si>
  <si>
    <t>910110055</t>
  </si>
  <si>
    <t>CH DES DEUX VALLEES</t>
  </si>
  <si>
    <t>910110063</t>
  </si>
  <si>
    <t>CH D'ORSAY</t>
  </si>
  <si>
    <t>910140029</t>
  </si>
  <si>
    <t>EPS BARTHELEMY DURAND</t>
  </si>
  <si>
    <t>920000684</t>
  </si>
  <si>
    <t>CENTRE CHIRURGICAL MARIE LANNELONGUE</t>
  </si>
  <si>
    <t>920000775</t>
  </si>
  <si>
    <t>CLINIQUE AMBROISE PARE - BOURG-LA-REINE</t>
  </si>
  <si>
    <t>920140027</t>
  </si>
  <si>
    <t>CLINIQUE DUPRE</t>
  </si>
  <si>
    <t>930021480</t>
  </si>
  <si>
    <t>GHI LE RAINCY-MONTFERMEIL</t>
  </si>
  <si>
    <t>930110051</t>
  </si>
  <si>
    <t>CH DE ST-DENIS</t>
  </si>
  <si>
    <t>930110069</t>
  </si>
  <si>
    <t>CH D'AULNAY-SOUS-BOIS</t>
  </si>
  <si>
    <t>930140025</t>
  </si>
  <si>
    <t>EPS VILLE-EVRARD</t>
  </si>
  <si>
    <t>940016819</t>
  </si>
  <si>
    <t>HOPITAUX DE ST-MAURICE</t>
  </si>
  <si>
    <t>F-CHIC-CHIV</t>
  </si>
  <si>
    <t>FUSION CHI CRETEIL - CHI VILLENEUVE</t>
  </si>
  <si>
    <t>940150014</t>
  </si>
  <si>
    <t>HOPITAL STE-CAMILLE</t>
  </si>
  <si>
    <t>950013870</t>
  </si>
  <si>
    <t>HOPITAL SIMONE WEIL</t>
  </si>
  <si>
    <t>950110015</t>
  </si>
  <si>
    <t>CH D'ARGENTEUIL</t>
  </si>
  <si>
    <t>750000523</t>
  </si>
  <si>
    <t>FUSION GH PARIS ST-JOSEPH</t>
  </si>
  <si>
    <t>750006728</t>
  </si>
  <si>
    <t>FUSION GH DIACONESSES CROIX ST-SIMON</t>
  </si>
  <si>
    <t>750056277</t>
  </si>
  <si>
    <t>GCS RAMSAY-GDS RE</t>
  </si>
  <si>
    <t>750058448</t>
  </si>
  <si>
    <t>GCS VIVALTO SANTE ERI</t>
  </si>
  <si>
    <t>750150104</t>
  </si>
  <si>
    <t>FUSION INSTITUT MUTUALISTE MONTSOURIS</t>
  </si>
  <si>
    <t>770020030</t>
  </si>
  <si>
    <t>GH EST FRANCILIEN</t>
  </si>
  <si>
    <t>F-CHIPS-CHFQ</t>
  </si>
  <si>
    <t>GCS POISSY-ST-GERMAIN-MANTES</t>
  </si>
  <si>
    <t>F-ELSAN</t>
  </si>
  <si>
    <t>GCS ELSAN RE</t>
  </si>
  <si>
    <t>F-MEDIPOLE</t>
  </si>
  <si>
    <t>GCS MEDIPOLE PARTENAIRES</t>
  </si>
  <si>
    <t>F-NORDVALDOISE</t>
  </si>
  <si>
    <t>GCS DU NORD VAL D'OISE</t>
  </si>
  <si>
    <t>F-SANTECITE</t>
  </si>
  <si>
    <t>GCS SANTECITE ERI</t>
  </si>
  <si>
    <t>500000013</t>
  </si>
  <si>
    <t>CH PUBLIC DU COTENTIN</t>
  </si>
  <si>
    <t>760000166</t>
  </si>
  <si>
    <t>CENTRE HENRI BECQUEREL</t>
  </si>
  <si>
    <t>760780270</t>
  </si>
  <si>
    <t>CH DU ROUVRAY</t>
  </si>
  <si>
    <t>760780726</t>
  </si>
  <si>
    <t>CH LE HAVRE</t>
  </si>
  <si>
    <t>160000451</t>
  </si>
  <si>
    <t>CH D'ANGOULEME</t>
  </si>
  <si>
    <t>170024194</t>
  </si>
  <si>
    <t>GH LA ROCHELLE-RE-AUNIS</t>
  </si>
  <si>
    <t>240000117</t>
  </si>
  <si>
    <t>CH DE PERIGUEUX</t>
  </si>
  <si>
    <t>240000265</t>
  </si>
  <si>
    <t>FONDATION JOHN BOST</t>
  </si>
  <si>
    <t>330000274</t>
  </si>
  <si>
    <t>POLYCLINIQUE BORDEAUX NORD AQUITAINE</t>
  </si>
  <si>
    <t>330022658</t>
  </si>
  <si>
    <t>SCM IMAGERIE CLINIQUE DU SPORT</t>
  </si>
  <si>
    <t>330781287</t>
  </si>
  <si>
    <t>CH CHARLES PERRENS</t>
  </si>
  <si>
    <t>400011177</t>
  </si>
  <si>
    <t>CH DE MONT-DE-MARSAN</t>
  </si>
  <si>
    <t>400780193</t>
  </si>
  <si>
    <t>CH DE DAX</t>
  </si>
  <si>
    <t>470016171</t>
  </si>
  <si>
    <t>CH D'AGEN</t>
  </si>
  <si>
    <t>640780417</t>
  </si>
  <si>
    <t>CH DE LA COTE BASQUE</t>
  </si>
  <si>
    <t>640781290</t>
  </si>
  <si>
    <t>CH DE PAU</t>
  </si>
  <si>
    <t>790000012</t>
  </si>
  <si>
    <t>CH DE NIORT</t>
  </si>
  <si>
    <t>860003110</t>
  </si>
  <si>
    <t>CLINIQUE ST-CHARLES - POITIERS</t>
  </si>
  <si>
    <t>860780048</t>
  </si>
  <si>
    <t>CH HENRI LABORIT</t>
  </si>
  <si>
    <t>870002466</t>
  </si>
  <si>
    <t>CH ESQUIROL</t>
  </si>
  <si>
    <t>870017415</t>
  </si>
  <si>
    <t>POLYCLINIQUE DE LIMOGES</t>
  </si>
  <si>
    <t>340780055</t>
  </si>
  <si>
    <t>CH DE BEZIERS</t>
  </si>
  <si>
    <t>340780642</t>
  </si>
  <si>
    <t>CLINIQUE BEAU SOLEIL</t>
  </si>
  <si>
    <t>460780216</t>
  </si>
  <si>
    <t>CH DE CAHORS</t>
  </si>
  <si>
    <t>660780180</t>
  </si>
  <si>
    <t>CH DE PERPIGNAN</t>
  </si>
  <si>
    <t>810100008</t>
  </si>
  <si>
    <t>FONDATION BON SAUVEUR D'ALBY</t>
  </si>
  <si>
    <t>440000057</t>
  </si>
  <si>
    <t>CH DE ST-NAZAIRE</t>
  </si>
  <si>
    <t>Pays-de-la-Loire</t>
  </si>
  <si>
    <t>CHU DE NANTES</t>
  </si>
  <si>
    <t>440041572</t>
  </si>
  <si>
    <t>LE CONFLUENT - NCN</t>
  </si>
  <si>
    <t>490000676</t>
  </si>
  <si>
    <t>CH DE CHOLET</t>
  </si>
  <si>
    <t>720000025</t>
  </si>
  <si>
    <t>CH DU MANS</t>
  </si>
  <si>
    <t>720000645</t>
  </si>
  <si>
    <t>CLINIQUE VICTOR HUGO - LE MANS</t>
  </si>
  <si>
    <t>850000019</t>
  </si>
  <si>
    <t>CH DEPARTEMENTAL VENDEE</t>
  </si>
  <si>
    <t>Provence-Alpes-Côte-d'Azur</t>
  </si>
  <si>
    <t>130001928</t>
  </si>
  <si>
    <t>CENTRE GERONTOLOGIQUE DEPARTEMENTAL</t>
  </si>
  <si>
    <t>130041916</t>
  </si>
  <si>
    <t>CHI AIX-PERTHUIS</t>
  </si>
  <si>
    <t>830100525</t>
  </si>
  <si>
    <t>CH DE DRAGUIGNAN</t>
  </si>
  <si>
    <t>830100566</t>
  </si>
  <si>
    <t>CH DE FREJUS ST-RAPHAEL</t>
  </si>
  <si>
    <t>830100616</t>
  </si>
  <si>
    <t>CH DE TOULON</t>
  </si>
  <si>
    <t>840000350</t>
  </si>
  <si>
    <t>INSTITUT STE-CATHERINE</t>
  </si>
  <si>
    <t>840006597</t>
  </si>
  <si>
    <t>CH D'AVIGNON</t>
  </si>
  <si>
    <t>130002157</t>
  </si>
  <si>
    <t>FUSION HOPITAL EUROPEEN MARSEILLE</t>
  </si>
  <si>
    <t>130014228</t>
  </si>
  <si>
    <t>FUSION HOPITAL ST-JOSEPH MARSEILLE</t>
  </si>
  <si>
    <t>ZZ-Guadeloupe</t>
  </si>
  <si>
    <t>970302022</t>
  </si>
  <si>
    <t>CH DE CAYENNE</t>
  </si>
  <si>
    <t>ZZ-Guyane</t>
  </si>
  <si>
    <t>970302121</t>
  </si>
  <si>
    <t>CH DE L'OUEST GUYANNAIS</t>
  </si>
  <si>
    <t>ZZ-Martinique</t>
  </si>
  <si>
    <t>ZZ-Réunion</t>
  </si>
  <si>
    <t>Crédits avt seuil (€)</t>
  </si>
  <si>
    <t>Score-DRCI-majoré (%)</t>
  </si>
  <si>
    <t>Crédits après seuil (€)</t>
  </si>
  <si>
    <t>Crédits après rattrapage (€)</t>
  </si>
  <si>
    <t>Crédits après CG (€)</t>
  </si>
  <si>
    <t>Conception des protocoles, gestion et analyse des données</t>
  </si>
  <si>
    <t xml:space="preserve">Score-DRCI-2018 </t>
  </si>
  <si>
    <t xml:space="preserve">SCORE DRCI </t>
  </si>
  <si>
    <t>Etablissements "rattrapés"</t>
  </si>
  <si>
    <t>UNICANCER + E.MARQUIS + J.GODINOT + P.STRAUSS + INSTITUT CANCEROLOGIE LORRAINE</t>
  </si>
  <si>
    <t>Les établissements dont les scores ont été regroupés sont notés en rouge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</si>
</sst>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FDEADA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quotePrefix="1" applyNumberFormat="1" applyFont="1" applyFill="1" applyBorder="1" applyAlignment="1">
      <alignment horizontal="left" vertical="center"/>
    </xf>
    <xf numFmtId="3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Border="1"/>
    <xf numFmtId="3" fontId="0" fillId="0" borderId="0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49" fontId="0" fillId="0" borderId="1" xfId="0" applyNumberFormat="1" applyFont="1" applyBorder="1"/>
    <xf numFmtId="0" fontId="0" fillId="0" borderId="1" xfId="0" quotePrefix="1" applyBorder="1"/>
    <xf numFmtId="4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49" fontId="0" fillId="0" borderId="1" xfId="0" quotePrefix="1" applyNumberFormat="1" applyFont="1" applyBorder="1"/>
    <xf numFmtId="0" fontId="8" fillId="4" borderId="1" xfId="1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3" fontId="0" fillId="4" borderId="1" xfId="0" applyNumberFormat="1" applyFill="1" applyBorder="1"/>
    <xf numFmtId="3" fontId="4" fillId="4" borderId="1" xfId="0" applyNumberFormat="1" applyFont="1" applyFill="1" applyBorder="1"/>
    <xf numFmtId="3" fontId="9" fillId="0" borderId="1" xfId="0" applyNumberFormat="1" applyFont="1" applyFill="1" applyBorder="1"/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8/C1_2018/Missions/DRCI%202018_v4_2018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-ES"/>
      <sheetName val="scores-groupes"/>
      <sheetName val="credits_2"/>
      <sheetName val="credits_regions"/>
      <sheetName val="AAP 2016"/>
      <sheetName val="scores 2017"/>
      <sheetName val="crédits 2017"/>
      <sheetName val="AAP 2017"/>
      <sheetName val="scores 2018"/>
      <sheetName val="crédits 20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Finess ARBUST</v>
          </cell>
        </row>
      </sheetData>
      <sheetData sheetId="6"/>
      <sheetData sheetId="7"/>
      <sheetData sheetId="8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Score S1
_2014</v>
          </cell>
          <cell r="F1" t="str">
            <v>Score S1
_2015</v>
          </cell>
          <cell r="G1" t="str">
            <v>Score S1
_2016</v>
          </cell>
          <cell r="H1" t="str">
            <v>Score S1
_2014-2016</v>
          </cell>
          <cell r="I1" t="str">
            <v>AAPs-2015</v>
          </cell>
          <cell r="J1" t="str">
            <v>AAPs-2016</v>
          </cell>
          <cell r="K1" t="str">
            <v>AAPs-2017</v>
          </cell>
          <cell r="L1" t="str">
            <v>AAPs_2015-2017</v>
          </cell>
          <cell r="M1" t="str">
            <v>SCORE DRCI</v>
          </cell>
          <cell r="N1" t="str">
            <v>maj.</v>
          </cell>
          <cell r="O1" t="str">
            <v>Score-DRCI-2018 majoré</v>
          </cell>
        </row>
        <row r="2">
          <cell r="A2" t="str">
            <v>030780118</v>
          </cell>
          <cell r="B2" t="str">
            <v>CH DE VICHY</v>
          </cell>
          <cell r="C2" t="str">
            <v>CH</v>
          </cell>
          <cell r="D2" t="str">
            <v>Auvergne-Rhône-Alpes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070780358</v>
          </cell>
          <cell r="B3" t="str">
            <v>CH D'ARDECHE-NORD</v>
          </cell>
          <cell r="C3" t="str">
            <v>CH</v>
          </cell>
          <cell r="D3" t="str">
            <v>Auvergne-Rhône-Alpes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260000021</v>
          </cell>
          <cell r="B4" t="str">
            <v>CH DE VALENCE</v>
          </cell>
          <cell r="C4" t="str">
            <v>CH</v>
          </cell>
          <cell r="D4" t="str">
            <v>Auvergne-Rhône-Alpes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380780049</v>
          </cell>
          <cell r="B5" t="str">
            <v>CH DE BOURGOIN-JALLIEU</v>
          </cell>
          <cell r="C5" t="str">
            <v>CH</v>
          </cell>
          <cell r="D5" t="str">
            <v>Auvergne-Rhône-Alpes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380780080</v>
          </cell>
          <cell r="B6" t="str">
            <v>CHU DE GRENOBLE</v>
          </cell>
          <cell r="C6" t="str">
            <v>CHR/U</v>
          </cell>
          <cell r="D6" t="str">
            <v>Auvergne-Rhône-Alpes</v>
          </cell>
          <cell r="E6">
            <v>750</v>
          </cell>
          <cell r="F6">
            <v>765</v>
          </cell>
          <cell r="G6">
            <v>690</v>
          </cell>
          <cell r="H6">
            <v>3.1628926195852971</v>
          </cell>
          <cell r="I6">
            <v>3</v>
          </cell>
          <cell r="J6">
            <v>5</v>
          </cell>
          <cell r="K6">
            <v>5</v>
          </cell>
          <cell r="L6">
            <v>2.0464426185057567</v>
          </cell>
          <cell r="M6">
            <v>2.8279576192614346</v>
          </cell>
          <cell r="N6">
            <v>2.8279576192614346</v>
          </cell>
          <cell r="O6">
            <v>2.8081813792512138</v>
          </cell>
        </row>
        <row r="7">
          <cell r="A7" t="str">
            <v>420013492</v>
          </cell>
          <cell r="B7" t="str">
            <v>INSTITUT DE CANCEROLOGIE LUCIEN NEUWIRTH</v>
          </cell>
          <cell r="C7" t="str">
            <v>CH</v>
          </cell>
          <cell r="D7" t="str">
            <v>Auvergne-Rhône-Alpes</v>
          </cell>
          <cell r="E7">
            <v>35</v>
          </cell>
          <cell r="F7">
            <v>35</v>
          </cell>
          <cell r="G7">
            <v>60</v>
          </cell>
          <cell r="H7">
            <v>0.18503796400432593</v>
          </cell>
          <cell r="I7">
            <v>0</v>
          </cell>
          <cell r="J7">
            <v>2</v>
          </cell>
          <cell r="K7">
            <v>0</v>
          </cell>
          <cell r="L7">
            <v>0.3129890453834116</v>
          </cell>
          <cell r="M7">
            <v>0.22342328841805165</v>
          </cell>
          <cell r="N7">
            <v>0.22342328841805165</v>
          </cell>
          <cell r="O7">
            <v>0.22186086310250461</v>
          </cell>
        </row>
        <row r="8">
          <cell r="A8" t="str">
            <v>420784878</v>
          </cell>
          <cell r="B8" t="str">
            <v>CHU DE ST-ETIENNE</v>
          </cell>
          <cell r="C8" t="str">
            <v>CHR/U</v>
          </cell>
          <cell r="D8" t="str">
            <v>Auvergne-Rhône-Alpes</v>
          </cell>
          <cell r="E8">
            <v>410</v>
          </cell>
          <cell r="F8">
            <v>465</v>
          </cell>
          <cell r="G8">
            <v>535</v>
          </cell>
          <cell r="H8">
            <v>2.0145593506182129</v>
          </cell>
          <cell r="I8">
            <v>6</v>
          </cell>
          <cell r="J8">
            <v>2</v>
          </cell>
          <cell r="K8">
            <v>1</v>
          </cell>
          <cell r="L8">
            <v>1.3483917420450309</v>
          </cell>
          <cell r="M8">
            <v>1.8147090680462581</v>
          </cell>
          <cell r="N8">
            <v>1.8147090680462581</v>
          </cell>
          <cell r="O8">
            <v>1.8020185942449638</v>
          </cell>
        </row>
        <row r="9">
          <cell r="A9" t="str">
            <v>630000479</v>
          </cell>
          <cell r="B9" t="str">
            <v>CENTRE JEAN PERRIN</v>
          </cell>
          <cell r="C9" t="str">
            <v>CLCC</v>
          </cell>
          <cell r="D9" t="str">
            <v>Auvergne-Rhône-Alpes</v>
          </cell>
          <cell r="E9">
            <v>115</v>
          </cell>
          <cell r="F9">
            <v>140</v>
          </cell>
          <cell r="G9">
            <v>135</v>
          </cell>
          <cell r="H9">
            <v>0.55799884933138455</v>
          </cell>
          <cell r="I9">
            <v>0</v>
          </cell>
          <cell r="J9">
            <v>1</v>
          </cell>
          <cell r="K9">
            <v>0</v>
          </cell>
          <cell r="L9">
            <v>0.1564945226917058</v>
          </cell>
          <cell r="M9">
            <v>0.43754755133948092</v>
          </cell>
          <cell r="N9">
            <v>0.43754755133948092</v>
          </cell>
          <cell r="O9">
            <v>0.43448772988662832</v>
          </cell>
        </row>
        <row r="10">
          <cell r="A10" t="str">
            <v>630780989</v>
          </cell>
          <cell r="B10" t="str">
            <v>CHU DE CLERMONT-FERRAND</v>
          </cell>
          <cell r="C10" t="str">
            <v>CHR/U</v>
          </cell>
          <cell r="D10" t="str">
            <v>Auvergne-Rhône-Alpes</v>
          </cell>
          <cell r="E10">
            <v>835</v>
          </cell>
          <cell r="F10">
            <v>795</v>
          </cell>
          <cell r="G10">
            <v>770</v>
          </cell>
          <cell r="H10">
            <v>3.4423070865514811</v>
          </cell>
          <cell r="I10">
            <v>3</v>
          </cell>
          <cell r="J10">
            <v>2</v>
          </cell>
          <cell r="K10">
            <v>2</v>
          </cell>
          <cell r="L10">
            <v>1.079446612619694</v>
          </cell>
          <cell r="M10">
            <v>2.7334489443719447</v>
          </cell>
          <cell r="N10">
            <v>2.7334489443719447</v>
          </cell>
          <cell r="O10">
            <v>2.7143336146331269</v>
          </cell>
        </row>
        <row r="11">
          <cell r="A11" t="str">
            <v>690000880</v>
          </cell>
          <cell r="B11" t="str">
            <v>CENTRE LEON BERARD</v>
          </cell>
          <cell r="C11" t="str">
            <v>CLCC</v>
          </cell>
          <cell r="D11" t="str">
            <v>Auvergne-Rhône-Alpes</v>
          </cell>
          <cell r="E11">
            <v>300</v>
          </cell>
          <cell r="F11">
            <v>295</v>
          </cell>
          <cell r="G11">
            <v>335</v>
          </cell>
          <cell r="H11">
            <v>1.3309263128599795</v>
          </cell>
          <cell r="I11">
            <v>1</v>
          </cell>
          <cell r="J11">
            <v>4</v>
          </cell>
          <cell r="K11">
            <v>6</v>
          </cell>
          <cell r="L11">
            <v>1.7659305026205978</v>
          </cell>
          <cell r="M11">
            <v>1.4614275697881649</v>
          </cell>
          <cell r="N11">
            <v>1.4614275697881649</v>
          </cell>
          <cell r="O11">
            <v>1.4512076350264718</v>
          </cell>
        </row>
        <row r="12">
          <cell r="A12" t="str">
            <v>690036900</v>
          </cell>
          <cell r="B12" t="str">
            <v>CLINIQUE DE LA SAUVEGARDE - LYON</v>
          </cell>
          <cell r="C12" t="str">
            <v>CLINIQUE</v>
          </cell>
          <cell r="D12" t="str">
            <v>Auvergne-Rhône-Alpes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690780101</v>
          </cell>
          <cell r="B13" t="str">
            <v>CH LE VINATIER</v>
          </cell>
          <cell r="C13" t="str">
            <v>EPSM</v>
          </cell>
          <cell r="D13" t="str">
            <v>Auvergne-Rhône-Alpes</v>
          </cell>
          <cell r="E13">
            <v>90</v>
          </cell>
          <cell r="F13">
            <v>110</v>
          </cell>
          <cell r="G13">
            <v>165</v>
          </cell>
          <cell r="H13">
            <v>0.51938846489830337</v>
          </cell>
          <cell r="I13">
            <v>0</v>
          </cell>
          <cell r="J13">
            <v>0</v>
          </cell>
          <cell r="L13">
            <v>0</v>
          </cell>
          <cell r="M13">
            <v>0.36357192542881234</v>
          </cell>
          <cell r="N13">
            <v>0.36357192542881234</v>
          </cell>
          <cell r="O13">
            <v>0.36102942422254031</v>
          </cell>
        </row>
        <row r="14">
          <cell r="A14" t="str">
            <v>690781810</v>
          </cell>
          <cell r="B14" t="str">
            <v>HOSPICES CIVILS DE LYON</v>
          </cell>
          <cell r="C14" t="str">
            <v>CHR/U</v>
          </cell>
          <cell r="D14" t="str">
            <v>Auvergne-Rhône-Alpes</v>
          </cell>
          <cell r="E14">
            <v>1165</v>
          </cell>
          <cell r="F14">
            <v>1295</v>
          </cell>
          <cell r="G14">
            <v>1475</v>
          </cell>
          <cell r="H14">
            <v>5.6240240786812556</v>
          </cell>
          <cell r="I14">
            <v>13</v>
          </cell>
          <cell r="J14">
            <v>22</v>
          </cell>
          <cell r="K14">
            <v>15</v>
          </cell>
          <cell r="L14">
            <v>7.8144996592867475</v>
          </cell>
          <cell r="M14">
            <v>6.2811667528629025</v>
          </cell>
          <cell r="N14">
            <v>6.2811667528629025</v>
          </cell>
          <cell r="O14">
            <v>6.2372418155149099</v>
          </cell>
        </row>
        <row r="15">
          <cell r="A15" t="str">
            <v>690782222</v>
          </cell>
          <cell r="B15" t="str">
            <v>CH DE VILLEFRANCHE-SUR-SAONE</v>
          </cell>
          <cell r="C15" t="str">
            <v>CH</v>
          </cell>
          <cell r="D15" t="str">
            <v>Auvergne-Rhône-Alpes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690796727</v>
          </cell>
          <cell r="B16" t="str">
            <v>ASSOCIATION RECHERCHE HANDICAP ET SANTE MENTALE</v>
          </cell>
          <cell r="C16" t="str">
            <v>EBNL</v>
          </cell>
          <cell r="D16" t="str">
            <v>Auvergne-Rhône-Alpes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730000015</v>
          </cell>
          <cell r="B17" t="str">
            <v>CH METROPOLE SAVOIE</v>
          </cell>
          <cell r="C17" t="str">
            <v>CH</v>
          </cell>
          <cell r="D17" t="str">
            <v>Auvergne-Rhône-Alpes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730010048</v>
          </cell>
          <cell r="B18" t="str">
            <v>HOPITAL PRIVE MEDIPOLE DE SAVOIE</v>
          </cell>
          <cell r="C18" t="str">
            <v>CLINIQUE</v>
          </cell>
          <cell r="D18" t="str">
            <v>Auvergne-Rhône-Alpes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740781133</v>
          </cell>
          <cell r="B19" t="str">
            <v>CH ANNECY-GENEVOIS</v>
          </cell>
          <cell r="C19" t="str">
            <v>CH</v>
          </cell>
          <cell r="D19" t="str">
            <v>Auvergne-Rhône-Alpes</v>
          </cell>
          <cell r="E19">
            <v>0</v>
          </cell>
          <cell r="F19">
            <v>10</v>
          </cell>
          <cell r="G19">
            <v>20</v>
          </cell>
          <cell r="H19">
            <v>4.2036992195192434E-2</v>
          </cell>
          <cell r="I19">
            <v>0</v>
          </cell>
          <cell r="J19">
            <v>0</v>
          </cell>
          <cell r="L19">
            <v>0</v>
          </cell>
          <cell r="M19">
            <v>2.9425894536634703E-2</v>
          </cell>
          <cell r="N19">
            <v>2.9425894536634703E-2</v>
          </cell>
          <cell r="O19">
            <v>2.9220115797622369E-2</v>
          </cell>
        </row>
        <row r="20">
          <cell r="A20" t="str">
            <v>740790258</v>
          </cell>
          <cell r="B20" t="str">
            <v>CH ALPES-LEMAN</v>
          </cell>
          <cell r="C20" t="str">
            <v>CH</v>
          </cell>
          <cell r="D20" t="str">
            <v>Auvergne-Rhône-Alpes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740790381</v>
          </cell>
          <cell r="B21" t="str">
            <v>CH HOPITAUX DU LEMAN</v>
          </cell>
          <cell r="C21" t="str">
            <v>CH</v>
          </cell>
          <cell r="D21" t="str">
            <v>Auvergne-Rhône-Alpes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690805361</v>
          </cell>
          <cell r="B22" t="str">
            <v>FUSION CH ST-JOSEPH - ST-LUC</v>
          </cell>
          <cell r="C22" t="str">
            <v>EBNL</v>
          </cell>
          <cell r="D22" t="str">
            <v>Auvergne-Rhône-Alpes</v>
          </cell>
          <cell r="E22">
            <v>20</v>
          </cell>
          <cell r="F22">
            <v>35</v>
          </cell>
          <cell r="G22">
            <v>35</v>
          </cell>
          <cell r="H22">
            <v>0.12829404079205536</v>
          </cell>
          <cell r="I22">
            <v>0</v>
          </cell>
          <cell r="J22">
            <v>0</v>
          </cell>
          <cell r="L22">
            <v>0</v>
          </cell>
          <cell r="M22">
            <v>8.9805828554438749E-2</v>
          </cell>
          <cell r="N22">
            <v>8.9805828554438749E-2</v>
          </cell>
          <cell r="O22">
            <v>8.9177805840196953E-2</v>
          </cell>
        </row>
        <row r="23">
          <cell r="A23" t="str">
            <v>210780581</v>
          </cell>
          <cell r="B23" t="str">
            <v>CHU DE DIJON</v>
          </cell>
          <cell r="C23" t="str">
            <v>CHR/U</v>
          </cell>
          <cell r="D23" t="str">
            <v>Bourgogne-Franche-Comté</v>
          </cell>
          <cell r="E23">
            <v>480</v>
          </cell>
          <cell r="F23">
            <v>485</v>
          </cell>
          <cell r="G23">
            <v>485</v>
          </cell>
          <cell r="H23">
            <v>2.0776515898627537</v>
          </cell>
          <cell r="I23">
            <v>4</v>
          </cell>
          <cell r="J23">
            <v>2</v>
          </cell>
          <cell r="K23">
            <v>6</v>
          </cell>
          <cell r="L23">
            <v>1.8877240659328383</v>
          </cell>
          <cell r="M23">
            <v>2.0206733326837791</v>
          </cell>
          <cell r="N23">
            <v>2.0206733326837791</v>
          </cell>
          <cell r="O23">
            <v>2.006542526572249</v>
          </cell>
        </row>
        <row r="24">
          <cell r="A24" t="str">
            <v>210780607</v>
          </cell>
          <cell r="B24" t="str">
            <v>CH LA CHARTREUSE</v>
          </cell>
          <cell r="C24" t="str">
            <v>EPSM</v>
          </cell>
          <cell r="D24" t="str">
            <v>Bourgogne-Franche-Comté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210987731</v>
          </cell>
          <cell r="B25" t="str">
            <v>CENTRE GEORGES-FRANCOIS LECLERC</v>
          </cell>
          <cell r="C25" t="str">
            <v>CLCC</v>
          </cell>
          <cell r="D25" t="str">
            <v>Bourgogne-Franche-Comté</v>
          </cell>
          <cell r="E25">
            <v>90</v>
          </cell>
          <cell r="F25">
            <v>110</v>
          </cell>
          <cell r="G25">
            <v>110</v>
          </cell>
          <cell r="H25">
            <v>0.4433323216361863</v>
          </cell>
          <cell r="I25">
            <v>0</v>
          </cell>
          <cell r="J25">
            <v>2</v>
          </cell>
          <cell r="K25">
            <v>0</v>
          </cell>
          <cell r="L25">
            <v>0.3129890453834116</v>
          </cell>
          <cell r="M25">
            <v>0.40422933876035388</v>
          </cell>
          <cell r="N25">
            <v>0.40422933876035388</v>
          </cell>
          <cell r="O25">
            <v>0.40140251548406108</v>
          </cell>
        </row>
        <row r="26">
          <cell r="A26" t="str">
            <v>250000015</v>
          </cell>
          <cell r="B26" t="str">
            <v>CHU DE BESANCON</v>
          </cell>
          <cell r="C26" t="str">
            <v>CHR/U</v>
          </cell>
          <cell r="D26" t="str">
            <v>Bourgogne-Franche-Comté</v>
          </cell>
          <cell r="E26">
            <v>505</v>
          </cell>
          <cell r="F26">
            <v>470</v>
          </cell>
          <cell r="G26">
            <v>620</v>
          </cell>
          <cell r="H26">
            <v>2.2797194463600121</v>
          </cell>
          <cell r="I26">
            <v>2</v>
          </cell>
          <cell r="J26">
            <v>5</v>
          </cell>
          <cell r="K26">
            <v>1</v>
          </cell>
          <cell r="L26">
            <v>1.2381651651926122</v>
          </cell>
          <cell r="M26">
            <v>1.9672531620097919</v>
          </cell>
          <cell r="N26">
            <v>1.9672531620097919</v>
          </cell>
          <cell r="O26">
            <v>1.953495929430425</v>
          </cell>
        </row>
        <row r="27">
          <cell r="A27" t="str">
            <v>700004096</v>
          </cell>
          <cell r="B27" t="str">
            <v>ASSOCIATION HOSPITALIERE DE BOURGOGNE FRANCHE-COMTE</v>
          </cell>
          <cell r="C27" t="str">
            <v>EBNL</v>
          </cell>
          <cell r="D27" t="str">
            <v>Bourgogne-Franche-Comté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710780263</v>
          </cell>
          <cell r="B28" t="str">
            <v>CH DE MACON</v>
          </cell>
          <cell r="C28" t="str">
            <v>CH</v>
          </cell>
          <cell r="D28" t="str">
            <v>Bourgogne-Franche-Comté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710780958</v>
          </cell>
          <cell r="B29" t="str">
            <v>CH DE CHALON-SUR-SAONE</v>
          </cell>
          <cell r="C29" t="str">
            <v>CH</v>
          </cell>
          <cell r="D29" t="str">
            <v>Bourgogne-Franche-Comté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890000037</v>
          </cell>
          <cell r="B30" t="str">
            <v>CH D'AUXERRE</v>
          </cell>
          <cell r="C30" t="str">
            <v>CH</v>
          </cell>
          <cell r="D30" t="str">
            <v>Bourgogne-Franche-Comté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900000365</v>
          </cell>
          <cell r="B31" t="str">
            <v>HOPITAL NORD FRANCHE COMTE</v>
          </cell>
          <cell r="C31" t="str">
            <v>CH</v>
          </cell>
          <cell r="D31" t="str">
            <v>Bourgogne-Franche-Comté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220000020</v>
          </cell>
          <cell r="B32" t="str">
            <v>CH DE ST-BRIEUC</v>
          </cell>
          <cell r="C32" t="str">
            <v>CH</v>
          </cell>
          <cell r="D32" t="str">
            <v>Bretagne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220000640</v>
          </cell>
          <cell r="B33" t="str">
            <v>CLINIQUE ARMORICAINE DE RADIOLOGIE</v>
          </cell>
          <cell r="C33" t="str">
            <v>CLINIQUE</v>
          </cell>
          <cell r="D33" t="str">
            <v>Bretagne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350000022</v>
          </cell>
          <cell r="B34" t="str">
            <v>CH DE ST-MALO</v>
          </cell>
          <cell r="C34" t="str">
            <v>CH</v>
          </cell>
          <cell r="D34" t="str">
            <v>Bretagne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350000071</v>
          </cell>
          <cell r="B35" t="str">
            <v>HOPITAL ARTHUR GARDINER</v>
          </cell>
          <cell r="C35" t="str">
            <v>EBNL</v>
          </cell>
          <cell r="D35" t="str">
            <v>Bretagne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350002812</v>
          </cell>
          <cell r="B36" t="str">
            <v>CENTRE EUGENE MARQUIS</v>
          </cell>
          <cell r="C36" t="str">
            <v>CLCC</v>
          </cell>
          <cell r="D36" t="str">
            <v>Bretagne</v>
          </cell>
          <cell r="E36">
            <v>60</v>
          </cell>
          <cell r="F36">
            <v>70</v>
          </cell>
          <cell r="G36">
            <v>85</v>
          </cell>
          <cell r="H36">
            <v>0.3068945981130991</v>
          </cell>
          <cell r="I36">
            <v>0</v>
          </cell>
          <cell r="J36">
            <v>1</v>
          </cell>
          <cell r="K36">
            <v>1</v>
          </cell>
          <cell r="L36">
            <v>0.32233200196202089</v>
          </cell>
          <cell r="M36">
            <v>0.31152581926777562</v>
          </cell>
          <cell r="N36" t="str">
            <v xml:space="preserve"> </v>
          </cell>
          <cell r="O36" t="str">
            <v xml:space="preserve"> </v>
          </cell>
        </row>
        <row r="37">
          <cell r="A37" t="str">
            <v>350005179</v>
          </cell>
          <cell r="B37" t="str">
            <v>CHU DE RENNES</v>
          </cell>
          <cell r="C37" t="str">
            <v>CHR/U</v>
          </cell>
          <cell r="D37" t="str">
            <v>Bretagne</v>
          </cell>
          <cell r="E37">
            <v>490</v>
          </cell>
          <cell r="F37">
            <v>525</v>
          </cell>
          <cell r="G37">
            <v>510</v>
          </cell>
          <cell r="H37">
            <v>2.1845253813828842</v>
          </cell>
          <cell r="I37">
            <v>4</v>
          </cell>
          <cell r="J37">
            <v>4</v>
          </cell>
          <cell r="K37">
            <v>5</v>
          </cell>
          <cell r="L37">
            <v>2.0348756320459351</v>
          </cell>
          <cell r="M37">
            <v>2.1396304565817994</v>
          </cell>
          <cell r="N37">
            <v>2.1396304565817994</v>
          </cell>
          <cell r="O37">
            <v>2.1246677693214466</v>
          </cell>
        </row>
        <row r="38">
          <cell r="A38" t="str">
            <v>560005746</v>
          </cell>
          <cell r="B38" t="str">
            <v>CH BRETAGNE SUD</v>
          </cell>
          <cell r="C38" t="str">
            <v>CH</v>
          </cell>
          <cell r="D38" t="str">
            <v>Bretagne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560023210</v>
          </cell>
          <cell r="B39" t="str">
            <v>CH BRETAGNE ATLANTIQUE</v>
          </cell>
          <cell r="C39" t="str">
            <v>CH</v>
          </cell>
          <cell r="D39" t="str">
            <v>Bretagne</v>
          </cell>
          <cell r="E39">
            <v>0</v>
          </cell>
          <cell r="F39">
            <v>5</v>
          </cell>
          <cell r="G39">
            <v>5</v>
          </cell>
          <cell r="H39">
            <v>1.410430125558557E-2</v>
          </cell>
          <cell r="I39">
            <v>0</v>
          </cell>
          <cell r="J39">
            <v>0</v>
          </cell>
          <cell r="L39">
            <v>0</v>
          </cell>
          <cell r="M39">
            <v>9.8730108789098978E-3</v>
          </cell>
          <cell r="N39">
            <v>9.8730108789098978E-3</v>
          </cell>
          <cell r="O39">
            <v>9.8039677534277562E-3</v>
          </cell>
        </row>
        <row r="40">
          <cell r="A40" t="str">
            <v>290000017</v>
          </cell>
          <cell r="B40" t="str">
            <v>RIMBO</v>
          </cell>
          <cell r="C40" t="str">
            <v>GCS</v>
          </cell>
          <cell r="D40" t="str">
            <v>Bretagne</v>
          </cell>
          <cell r="E40">
            <v>365</v>
          </cell>
          <cell r="F40">
            <v>395</v>
          </cell>
          <cell r="G40">
            <v>435</v>
          </cell>
          <cell r="H40">
            <v>1.7090951169812993</v>
          </cell>
          <cell r="I40">
            <v>4</v>
          </cell>
          <cell r="J40">
            <v>0</v>
          </cell>
          <cell r="K40">
            <v>5</v>
          </cell>
          <cell r="L40">
            <v>1.4088975412791118</v>
          </cell>
          <cell r="M40">
            <v>1.619035844270643</v>
          </cell>
          <cell r="N40">
            <v>1.619035844270643</v>
          </cell>
          <cell r="O40">
            <v>1.607713736321299</v>
          </cell>
        </row>
        <row r="41">
          <cell r="A41" t="str">
            <v>280000134</v>
          </cell>
          <cell r="B41" t="str">
            <v>CH DE CHARTRES</v>
          </cell>
          <cell r="C41" t="str">
            <v>CH</v>
          </cell>
          <cell r="D41" t="str">
            <v>Centre-Val-de-Loire</v>
          </cell>
          <cell r="E41">
            <v>10</v>
          </cell>
          <cell r="F41">
            <v>10</v>
          </cell>
          <cell r="G41">
            <v>0</v>
          </cell>
          <cell r="H41">
            <v>2.9162178828628038E-2</v>
          </cell>
          <cell r="I41">
            <v>1</v>
          </cell>
          <cell r="J41">
            <v>0</v>
          </cell>
          <cell r="K41">
            <v>0</v>
          </cell>
          <cell r="L41">
            <v>0.14492753623188406</v>
          </cell>
          <cell r="M41">
            <v>6.389178604960484E-2</v>
          </cell>
          <cell r="N41">
            <v>6.389178604960484E-2</v>
          </cell>
          <cell r="O41">
            <v>6.3444983280358011E-2</v>
          </cell>
        </row>
        <row r="42">
          <cell r="A42" t="str">
            <v>280000183</v>
          </cell>
          <cell r="B42" t="str">
            <v>CH DE DREUX</v>
          </cell>
          <cell r="C42" t="str">
            <v>CH</v>
          </cell>
          <cell r="D42" t="str">
            <v>Centre-Val-de-Loire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370000481</v>
          </cell>
          <cell r="B43" t="str">
            <v>CHRU DE TOURS</v>
          </cell>
          <cell r="C43" t="str">
            <v>CHR/U</v>
          </cell>
          <cell r="D43" t="str">
            <v>Centre-Val-de-Loire</v>
          </cell>
          <cell r="E43">
            <v>335</v>
          </cell>
          <cell r="F43">
            <v>325</v>
          </cell>
          <cell r="G43">
            <v>305</v>
          </cell>
          <cell r="H43">
            <v>1.384318663294539</v>
          </cell>
          <cell r="I43">
            <v>6</v>
          </cell>
          <cell r="J43">
            <v>2</v>
          </cell>
          <cell r="K43">
            <v>2</v>
          </cell>
          <cell r="L43">
            <v>1.5142292213153461</v>
          </cell>
          <cell r="M43">
            <v>1.4232918307007809</v>
          </cell>
          <cell r="N43">
            <v>1.4232918307007809</v>
          </cell>
          <cell r="O43">
            <v>1.413338583644739</v>
          </cell>
        </row>
        <row r="44">
          <cell r="A44" t="str">
            <v>450000088</v>
          </cell>
          <cell r="B44" t="str">
            <v>CHR D'ORLEANS</v>
          </cell>
          <cell r="C44" t="str">
            <v>CHR/U</v>
          </cell>
          <cell r="D44" t="str">
            <v>Centre-Val-de-Loire</v>
          </cell>
          <cell r="E44">
            <v>45</v>
          </cell>
          <cell r="F44">
            <v>55</v>
          </cell>
          <cell r="G44">
            <v>70</v>
          </cell>
          <cell r="H44">
            <v>0.2424087453441251</v>
          </cell>
          <cell r="I44">
            <v>0</v>
          </cell>
          <cell r="J44">
            <v>0</v>
          </cell>
          <cell r="L44">
            <v>0</v>
          </cell>
          <cell r="M44">
            <v>0.16968612174088757</v>
          </cell>
          <cell r="N44">
            <v>0.16968612174088757</v>
          </cell>
          <cell r="O44">
            <v>0.16849948674781162</v>
          </cell>
        </row>
        <row r="45">
          <cell r="A45" t="str">
            <v>080000615</v>
          </cell>
          <cell r="B45" t="str">
            <v>CH DE CHARLEVILLE-MEZIERES</v>
          </cell>
          <cell r="C45" t="str">
            <v>CH</v>
          </cell>
          <cell r="D45" t="str">
            <v>Grand-Est</v>
          </cell>
          <cell r="E45">
            <v>0</v>
          </cell>
          <cell r="F45">
            <v>0</v>
          </cell>
          <cell r="G45">
            <v>10</v>
          </cell>
          <cell r="H45">
            <v>1.3828389684021294E-2</v>
          </cell>
          <cell r="I45">
            <v>0</v>
          </cell>
          <cell r="J45">
            <v>0</v>
          </cell>
          <cell r="L45">
            <v>0</v>
          </cell>
          <cell r="M45">
            <v>9.6798727788149058E-3</v>
          </cell>
          <cell r="N45">
            <v>9.6798727788149058E-3</v>
          </cell>
          <cell r="O45">
            <v>9.6121802907668547E-3</v>
          </cell>
        </row>
        <row r="46">
          <cell r="A46" t="str">
            <v>100000017</v>
          </cell>
          <cell r="B46" t="str">
            <v>CH DE TROYES</v>
          </cell>
          <cell r="C46" t="str">
            <v>CH</v>
          </cell>
          <cell r="D46" t="str">
            <v>Grand-Est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510000029</v>
          </cell>
          <cell r="B47" t="str">
            <v>CHU DE REIMS</v>
          </cell>
          <cell r="C47" t="str">
            <v>CHR/U</v>
          </cell>
          <cell r="D47" t="str">
            <v>Grand-Est</v>
          </cell>
          <cell r="E47">
            <v>185</v>
          </cell>
          <cell r="F47">
            <v>220</v>
          </cell>
          <cell r="G47">
            <v>265</v>
          </cell>
          <cell r="H47">
            <v>0.95628337985120737</v>
          </cell>
          <cell r="I47">
            <v>0</v>
          </cell>
          <cell r="J47">
            <v>0</v>
          </cell>
          <cell r="L47">
            <v>0</v>
          </cell>
          <cell r="M47">
            <v>0.66939836589584512</v>
          </cell>
          <cell r="N47">
            <v>0.66939836589584512</v>
          </cell>
          <cell r="O47">
            <v>0.66471718444664663</v>
          </cell>
        </row>
        <row r="48">
          <cell r="A48" t="str">
            <v>510000060</v>
          </cell>
          <cell r="B48" t="str">
            <v>CH D'EPERNAY</v>
          </cell>
          <cell r="C48" t="str">
            <v>CH</v>
          </cell>
          <cell r="D48" t="str">
            <v>Grand-Est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510000516</v>
          </cell>
          <cell r="B49" t="str">
            <v>INSTITUT JEAN GODINOT</v>
          </cell>
          <cell r="C49" t="str">
            <v>CLCC</v>
          </cell>
          <cell r="D49" t="str">
            <v>Grand-Est</v>
          </cell>
          <cell r="E49">
            <v>15</v>
          </cell>
          <cell r="F49">
            <v>15</v>
          </cell>
          <cell r="G49">
            <v>0</v>
          </cell>
          <cell r="H49">
            <v>4.3743268242942057E-2</v>
          </cell>
          <cell r="I49">
            <v>0</v>
          </cell>
          <cell r="J49">
            <v>0</v>
          </cell>
          <cell r="L49">
            <v>0</v>
          </cell>
          <cell r="M49">
            <v>3.0620287770059439E-2</v>
          </cell>
          <cell r="N49" t="str">
            <v xml:space="preserve"> </v>
          </cell>
          <cell r="O49" t="str">
            <v xml:space="preserve"> </v>
          </cell>
        </row>
        <row r="50">
          <cell r="A50" t="str">
            <v>540001286</v>
          </cell>
          <cell r="B50" t="str">
            <v>INSTITUT DE CANCEROLOGIE DE LORRAINE</v>
          </cell>
          <cell r="C50" t="str">
            <v>CLCC</v>
          </cell>
          <cell r="D50" t="str">
            <v>Grand-Est</v>
          </cell>
          <cell r="E50">
            <v>50</v>
          </cell>
          <cell r="F50">
            <v>35</v>
          </cell>
          <cell r="G50">
            <v>85</v>
          </cell>
          <cell r="H50">
            <v>0.24178188721659644</v>
          </cell>
          <cell r="I50">
            <v>2</v>
          </cell>
          <cell r="J50">
            <v>0</v>
          </cell>
          <cell r="K50">
            <v>1</v>
          </cell>
          <cell r="L50">
            <v>0.45569255173408318</v>
          </cell>
          <cell r="M50">
            <v>0.30595508657184245</v>
          </cell>
          <cell r="N50" t="str">
            <v xml:space="preserve"> </v>
          </cell>
          <cell r="O50" t="str">
            <v xml:space="preserve"> </v>
          </cell>
        </row>
        <row r="51">
          <cell r="A51" t="str">
            <v>550003354</v>
          </cell>
          <cell r="B51" t="str">
            <v>CH DE BAR-LE-DUC</v>
          </cell>
          <cell r="C51" t="str">
            <v>CH</v>
          </cell>
          <cell r="D51" t="str">
            <v>Grand-Est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570005165</v>
          </cell>
          <cell r="B52" t="str">
            <v>CHR METZ-THIONVILLE</v>
          </cell>
          <cell r="C52" t="str">
            <v>CHR/U</v>
          </cell>
          <cell r="D52" t="str">
            <v>Grand-Est</v>
          </cell>
          <cell r="E52">
            <v>20</v>
          </cell>
          <cell r="F52">
            <v>20</v>
          </cell>
          <cell r="G52">
            <v>45</v>
          </cell>
          <cell r="H52">
            <v>0.12055211123535189</v>
          </cell>
          <cell r="I52">
            <v>0</v>
          </cell>
          <cell r="J52">
            <v>0</v>
          </cell>
          <cell r="L52">
            <v>0</v>
          </cell>
          <cell r="M52">
            <v>8.4386477864746318E-2</v>
          </cell>
          <cell r="N52">
            <v>8.4386477864746318E-2</v>
          </cell>
          <cell r="O52">
            <v>8.3796353306830815E-2</v>
          </cell>
        </row>
        <row r="53">
          <cell r="A53" t="str">
            <v>670000033</v>
          </cell>
          <cell r="B53" t="str">
            <v>CENTRE PAUL STRAUSS</v>
          </cell>
          <cell r="C53" t="str">
            <v>CLCC</v>
          </cell>
          <cell r="D53" t="str">
            <v>Grand-Est</v>
          </cell>
          <cell r="E53">
            <v>15</v>
          </cell>
          <cell r="F53">
            <v>15</v>
          </cell>
          <cell r="G53">
            <v>10</v>
          </cell>
          <cell r="H53">
            <v>5.7571657926963352E-2</v>
          </cell>
          <cell r="I53">
            <v>0</v>
          </cell>
          <cell r="J53">
            <v>0</v>
          </cell>
          <cell r="L53">
            <v>0</v>
          </cell>
          <cell r="M53">
            <v>4.0300160548874343E-2</v>
          </cell>
          <cell r="N53" t="str">
            <v xml:space="preserve"> </v>
          </cell>
          <cell r="O53" t="str">
            <v xml:space="preserve"> </v>
          </cell>
        </row>
        <row r="54">
          <cell r="A54" t="str">
            <v>670780055</v>
          </cell>
          <cell r="B54" t="str">
            <v>HOPITAUX UNIVERSITAIRES DE STRASBOURG</v>
          </cell>
          <cell r="C54" t="str">
            <v>CHR/U</v>
          </cell>
          <cell r="D54" t="str">
            <v>Grand-Est</v>
          </cell>
          <cell r="E54">
            <v>475</v>
          </cell>
          <cell r="F54">
            <v>610</v>
          </cell>
          <cell r="G54">
            <v>575</v>
          </cell>
          <cell r="H54">
            <v>2.3744687743575792</v>
          </cell>
          <cell r="I54">
            <v>3</v>
          </cell>
          <cell r="J54">
            <v>2</v>
          </cell>
          <cell r="K54">
            <v>2</v>
          </cell>
          <cell r="L54">
            <v>1.079446612619694</v>
          </cell>
          <cell r="M54">
            <v>1.9859621258362135</v>
          </cell>
          <cell r="N54">
            <v>1.9859621258362135</v>
          </cell>
          <cell r="O54">
            <v>1.9720740592738852</v>
          </cell>
        </row>
        <row r="55">
          <cell r="A55" t="str">
            <v>680000973</v>
          </cell>
          <cell r="B55" t="str">
            <v>CH DE COLMAR</v>
          </cell>
          <cell r="C55" t="str">
            <v>CH</v>
          </cell>
          <cell r="D55" t="str">
            <v>Grand-Est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680020336</v>
          </cell>
          <cell r="B56" t="str">
            <v>GH REGION MULHOUSE ET SUD ALSACE</v>
          </cell>
          <cell r="C56" t="str">
            <v>CH</v>
          </cell>
          <cell r="D56" t="str">
            <v>Grand-Est</v>
          </cell>
          <cell r="E56">
            <v>0</v>
          </cell>
          <cell r="F56">
            <v>5</v>
          </cell>
          <cell r="G56">
            <v>30</v>
          </cell>
          <cell r="H56">
            <v>4.8675275465638809E-2</v>
          </cell>
          <cell r="I56">
            <v>0</v>
          </cell>
          <cell r="J56">
            <v>0</v>
          </cell>
          <cell r="L56">
            <v>0</v>
          </cell>
          <cell r="M56">
            <v>3.4072692825947166E-2</v>
          </cell>
          <cell r="N56">
            <v>3.4072692825947166E-2</v>
          </cell>
          <cell r="O56">
            <v>3.3834418480344894E-2</v>
          </cell>
        </row>
        <row r="57">
          <cell r="A57" t="str">
            <v>880007059</v>
          </cell>
          <cell r="B57" t="str">
            <v>CHI D'EPINAL</v>
          </cell>
          <cell r="C57" t="str">
            <v>CH</v>
          </cell>
          <cell r="D57" t="str">
            <v>Grand-Est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540023264</v>
          </cell>
          <cell r="B58" t="str">
            <v>CHU DE NANCY</v>
          </cell>
          <cell r="C58" t="str">
            <v>CHR/U</v>
          </cell>
          <cell r="D58" t="str">
            <v>Grand-Est</v>
          </cell>
          <cell r="E58">
            <v>330</v>
          </cell>
          <cell r="F58">
            <v>315</v>
          </cell>
          <cell r="G58">
            <v>365</v>
          </cell>
          <cell r="H58">
            <v>1.4455178055707778</v>
          </cell>
          <cell r="I58">
            <v>3</v>
          </cell>
          <cell r="J58">
            <v>1</v>
          </cell>
          <cell r="K58">
            <v>3</v>
          </cell>
          <cell r="L58">
            <v>1.0887895691983032</v>
          </cell>
          <cell r="M58">
            <v>1.3384993346590353</v>
          </cell>
          <cell r="N58">
            <v>1.3384993346590353</v>
          </cell>
          <cell r="O58">
            <v>1.3291390514937411</v>
          </cell>
        </row>
        <row r="59">
          <cell r="A59" t="str">
            <v>020000063</v>
          </cell>
          <cell r="B59" t="str">
            <v>CH DE ST-QUENTIN</v>
          </cell>
          <cell r="C59" t="str">
            <v>CH</v>
          </cell>
          <cell r="D59" t="str">
            <v>Hauts-de-France</v>
          </cell>
          <cell r="E59">
            <v>0</v>
          </cell>
          <cell r="F59">
            <v>5</v>
          </cell>
          <cell r="G59">
            <v>20</v>
          </cell>
          <cell r="H59">
            <v>3.4846885781617508E-2</v>
          </cell>
          <cell r="I59">
            <v>0</v>
          </cell>
          <cell r="J59">
            <v>0</v>
          </cell>
          <cell r="L59">
            <v>0</v>
          </cell>
          <cell r="M59">
            <v>2.4392820047132256E-2</v>
          </cell>
          <cell r="N59">
            <v>2.4392820047132256E-2</v>
          </cell>
          <cell r="O59">
            <v>2.4222238189578037E-2</v>
          </cell>
        </row>
        <row r="60">
          <cell r="A60" t="str">
            <v>590000188</v>
          </cell>
          <cell r="B60" t="str">
            <v>CENTRE OSCAR LAMBRET</v>
          </cell>
          <cell r="C60" t="str">
            <v>CLCC</v>
          </cell>
          <cell r="D60" t="str">
            <v>Hauts-de-France</v>
          </cell>
          <cell r="E60">
            <v>300</v>
          </cell>
          <cell r="F60">
            <v>280</v>
          </cell>
          <cell r="G60">
            <v>320</v>
          </cell>
          <cell r="H60">
            <v>1.2886134090932229</v>
          </cell>
          <cell r="I60">
            <v>1</v>
          </cell>
          <cell r="J60">
            <v>1</v>
          </cell>
          <cell r="K60">
            <v>0</v>
          </cell>
          <cell r="L60">
            <v>0.30142205892358986</v>
          </cell>
          <cell r="M60">
            <v>0.99245600404233292</v>
          </cell>
          <cell r="N60">
            <v>0.99245600404233292</v>
          </cell>
          <cell r="O60">
            <v>0.98551564255959889</v>
          </cell>
        </row>
        <row r="61">
          <cell r="A61" t="str">
            <v>590044665</v>
          </cell>
          <cell r="B61" t="str">
            <v>CLINIQUE DES 4 CANTONS</v>
          </cell>
          <cell r="C61" t="str">
            <v>EBNL</v>
          </cell>
          <cell r="D61" t="str">
            <v>Hauts-de-France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590780193</v>
          </cell>
          <cell r="B62" t="str">
            <v>CHRU DE LILLE</v>
          </cell>
          <cell r="C62" t="str">
            <v>CHR/U</v>
          </cell>
          <cell r="D62" t="str">
            <v>Hauts-de-France</v>
          </cell>
          <cell r="E62">
            <v>885</v>
          </cell>
          <cell r="F62">
            <v>950</v>
          </cell>
          <cell r="G62">
            <v>1045</v>
          </cell>
          <cell r="H62">
            <v>4.1193909316902806</v>
          </cell>
          <cell r="I62">
            <v>8</v>
          </cell>
          <cell r="J62">
            <v>8</v>
          </cell>
          <cell r="K62">
            <v>6</v>
          </cell>
          <cell r="L62">
            <v>3.4064013470106094</v>
          </cell>
          <cell r="M62">
            <v>3.9054940562863791</v>
          </cell>
          <cell r="N62">
            <v>3.9054940562863791</v>
          </cell>
          <cell r="O62">
            <v>3.8781824773258067</v>
          </cell>
        </row>
        <row r="63">
          <cell r="A63" t="str">
            <v>590781415</v>
          </cell>
          <cell r="B63" t="str">
            <v>CH DE DUNKERQUE</v>
          </cell>
          <cell r="C63" t="str">
            <v>CH</v>
          </cell>
          <cell r="D63" t="str">
            <v>Hauts-de-France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590781902</v>
          </cell>
          <cell r="B64" t="str">
            <v>CH DE TOURCOING</v>
          </cell>
          <cell r="C64" t="str">
            <v>CH</v>
          </cell>
          <cell r="D64" t="str">
            <v>Hauts-de-France</v>
          </cell>
          <cell r="E64">
            <v>10</v>
          </cell>
          <cell r="F64">
            <v>20</v>
          </cell>
          <cell r="G64">
            <v>15</v>
          </cell>
          <cell r="H64">
            <v>6.4284976181809825E-2</v>
          </cell>
          <cell r="I64">
            <v>0</v>
          </cell>
          <cell r="J64">
            <v>0</v>
          </cell>
          <cell r="L64">
            <v>0</v>
          </cell>
          <cell r="M64">
            <v>4.4999483327266873E-2</v>
          </cell>
          <cell r="N64">
            <v>4.4999483327266873E-2</v>
          </cell>
          <cell r="O64">
            <v>4.468479665142893E-2</v>
          </cell>
        </row>
        <row r="65">
          <cell r="A65" t="str">
            <v>590782215</v>
          </cell>
          <cell r="B65" t="str">
            <v>CH DE VALENCIENNES</v>
          </cell>
          <cell r="C65" t="str">
            <v>CH</v>
          </cell>
          <cell r="D65" t="str">
            <v>Hauts-de-France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590782421</v>
          </cell>
          <cell r="B66" t="str">
            <v>CH DE ROUBAIX</v>
          </cell>
          <cell r="C66" t="str">
            <v>CH</v>
          </cell>
          <cell r="D66" t="str">
            <v>Hauts-de-France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590782637</v>
          </cell>
          <cell r="B67" t="str">
            <v>CH D'ARMENTIERES</v>
          </cell>
          <cell r="C67" t="str">
            <v>CH</v>
          </cell>
          <cell r="D67" t="str">
            <v>Hauts-de-France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590783239</v>
          </cell>
          <cell r="B68" t="str">
            <v>CH DE DOUAI</v>
          </cell>
          <cell r="C68" t="str">
            <v>CH</v>
          </cell>
          <cell r="D68" t="str">
            <v>Hauts-de-France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600100721</v>
          </cell>
          <cell r="B69" t="str">
            <v>CHI DE COMPIEGNE-NOYON</v>
          </cell>
          <cell r="C69" t="str">
            <v>CH</v>
          </cell>
          <cell r="D69" t="str">
            <v>Hauts-de-France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600101984</v>
          </cell>
          <cell r="B70" t="str">
            <v>GH PUBLIC DU SUD DE L'OISE</v>
          </cell>
          <cell r="C70" t="str">
            <v>CH</v>
          </cell>
          <cell r="D70" t="str">
            <v>Hauts-de-France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620100057</v>
          </cell>
          <cell r="B71" t="str">
            <v>CH D'ARRAS</v>
          </cell>
          <cell r="C71" t="str">
            <v>CH</v>
          </cell>
          <cell r="D71" t="str">
            <v>Hauts-de-France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620100651</v>
          </cell>
          <cell r="B72" t="str">
            <v>CH DE BETHUNE</v>
          </cell>
          <cell r="C72" t="str">
            <v>CH</v>
          </cell>
          <cell r="D72" t="str">
            <v>Hauts-de-France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 t="str">
            <v>620100685</v>
          </cell>
          <cell r="B73" t="str">
            <v>CH DE LENS</v>
          </cell>
          <cell r="C73" t="str">
            <v>CH</v>
          </cell>
          <cell r="D73" t="str">
            <v>Hauts-de-France</v>
          </cell>
          <cell r="E73">
            <v>0</v>
          </cell>
          <cell r="F73">
            <v>10</v>
          </cell>
          <cell r="G73">
            <v>10</v>
          </cell>
          <cell r="H73">
            <v>2.8208602511171139E-2</v>
          </cell>
          <cell r="I73">
            <v>0</v>
          </cell>
          <cell r="J73">
            <v>0</v>
          </cell>
          <cell r="L73">
            <v>0</v>
          </cell>
          <cell r="M73">
            <v>1.9746021757819796E-2</v>
          </cell>
          <cell r="N73">
            <v>1.9746021757819796E-2</v>
          </cell>
          <cell r="O73">
            <v>1.9607935506855512E-2</v>
          </cell>
        </row>
        <row r="74">
          <cell r="A74" t="str">
            <v>620101360</v>
          </cell>
          <cell r="B74" t="str">
            <v>CH DE ST-OMER</v>
          </cell>
          <cell r="C74" t="str">
            <v>CH</v>
          </cell>
          <cell r="D74" t="str">
            <v>Hauts-de-France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>620103440</v>
          </cell>
          <cell r="B75" t="str">
            <v>CH DE BOULOGNE-SUR-MER</v>
          </cell>
          <cell r="C75" t="str">
            <v>CH</v>
          </cell>
          <cell r="D75" t="str">
            <v>Hauts-de-France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800000044</v>
          </cell>
          <cell r="B76" t="str">
            <v>CHU D'AMIENS</v>
          </cell>
          <cell r="C76" t="str">
            <v>CHR/U</v>
          </cell>
          <cell r="D76" t="str">
            <v>Hauts-de-France</v>
          </cell>
          <cell r="E76">
            <v>405</v>
          </cell>
          <cell r="F76">
            <v>385</v>
          </cell>
          <cell r="G76">
            <v>370</v>
          </cell>
          <cell r="H76">
            <v>1.6639582352139239</v>
          </cell>
          <cell r="I76">
            <v>1</v>
          </cell>
          <cell r="J76">
            <v>4</v>
          </cell>
          <cell r="K76">
            <v>3</v>
          </cell>
          <cell r="L76">
            <v>1.2684180648096526</v>
          </cell>
          <cell r="M76">
            <v>1.5452961840926425</v>
          </cell>
          <cell r="N76">
            <v>1.5452961840926425</v>
          </cell>
          <cell r="O76">
            <v>1.534489746253777</v>
          </cell>
        </row>
        <row r="77">
          <cell r="A77" t="str">
            <v>590051801</v>
          </cell>
          <cell r="B77" t="str">
            <v>FUSION GH INSTITUT CATHOLIQUE DE LILLE</v>
          </cell>
          <cell r="C77" t="str">
            <v>EBNL</v>
          </cell>
          <cell r="D77" t="str">
            <v>Hauts-de-France</v>
          </cell>
          <cell r="E77">
            <v>130</v>
          </cell>
          <cell r="F77">
            <v>125</v>
          </cell>
          <cell r="G77">
            <v>155</v>
          </cell>
          <cell r="H77">
            <v>0.58625825846091972</v>
          </cell>
          <cell r="I77">
            <v>0</v>
          </cell>
          <cell r="J77">
            <v>1</v>
          </cell>
          <cell r="K77">
            <v>0</v>
          </cell>
          <cell r="L77">
            <v>0.1564945226917058</v>
          </cell>
          <cell r="M77">
            <v>0.45732913773015554</v>
          </cell>
          <cell r="N77">
            <v>0.45732913773015554</v>
          </cell>
          <cell r="O77">
            <v>0.45413098131868107</v>
          </cell>
        </row>
        <row r="78">
          <cell r="A78" t="str">
            <v>750000549</v>
          </cell>
          <cell r="B78" t="str">
            <v>FONDATION OPHTALMOLOGIQUE ROTHSCHILD</v>
          </cell>
          <cell r="C78" t="str">
            <v>EBNL</v>
          </cell>
          <cell r="D78" t="str">
            <v>Île-de-France</v>
          </cell>
          <cell r="E78">
            <v>215</v>
          </cell>
          <cell r="F78">
            <v>370</v>
          </cell>
          <cell r="G78">
            <v>395</v>
          </cell>
          <cell r="H78">
            <v>1.3961015361551667</v>
          </cell>
          <cell r="I78">
            <v>0</v>
          </cell>
          <cell r="J78">
            <v>1</v>
          </cell>
          <cell r="K78">
            <v>2</v>
          </cell>
          <cell r="L78">
            <v>0.48816948123233594</v>
          </cell>
          <cell r="M78">
            <v>1.1237219196783175</v>
          </cell>
          <cell r="N78">
            <v>1.1237219196783175</v>
          </cell>
          <cell r="O78">
            <v>1.1158636002194464</v>
          </cell>
        </row>
        <row r="79">
          <cell r="A79" t="str">
            <v>750050932</v>
          </cell>
          <cell r="B79" t="str">
            <v>UNICANCER</v>
          </cell>
          <cell r="C79" t="str">
            <v>CLCC</v>
          </cell>
          <cell r="D79" t="str">
            <v>Île-de-France</v>
          </cell>
          <cell r="E79">
            <v>450</v>
          </cell>
          <cell r="F79">
            <v>520</v>
          </cell>
          <cell r="G79">
            <v>650</v>
          </cell>
          <cell r="H79">
            <v>2.3118048665396946</v>
          </cell>
          <cell r="I79">
            <v>9</v>
          </cell>
          <cell r="J79">
            <v>4</v>
          </cell>
          <cell r="K79">
            <v>7</v>
          </cell>
          <cell r="L79">
            <v>3.0911882717459855</v>
          </cell>
          <cell r="M79">
            <v>2.5456198881015819</v>
          </cell>
          <cell r="N79">
            <v>3.5574233664861477</v>
          </cell>
          <cell r="O79">
            <v>3.5325458867691877</v>
          </cell>
        </row>
        <row r="80">
          <cell r="A80" t="str">
            <v>750110025</v>
          </cell>
          <cell r="B80" t="str">
            <v>CHNO DES QUINZE-VINGT</v>
          </cell>
          <cell r="C80" t="str">
            <v>CH</v>
          </cell>
          <cell r="D80" t="str">
            <v>Île-de-France</v>
          </cell>
          <cell r="E80">
            <v>35</v>
          </cell>
          <cell r="F80">
            <v>30</v>
          </cell>
          <cell r="G80">
            <v>35</v>
          </cell>
          <cell r="H80">
            <v>0.14327688338069774</v>
          </cell>
          <cell r="I80">
            <v>0</v>
          </cell>
          <cell r="J80">
            <v>0</v>
          </cell>
          <cell r="K80">
            <v>1</v>
          </cell>
          <cell r="L80">
            <v>0.16583747927031509</v>
          </cell>
          <cell r="M80">
            <v>0.15004506214758295</v>
          </cell>
          <cell r="N80">
            <v>0.15004506214758295</v>
          </cell>
          <cell r="O80">
            <v>0.1489957793927183</v>
          </cell>
        </row>
        <row r="81">
          <cell r="A81" t="str">
            <v>750140014</v>
          </cell>
          <cell r="B81" t="str">
            <v>CH STE-ANNE</v>
          </cell>
          <cell r="C81" t="str">
            <v>EPSM</v>
          </cell>
          <cell r="D81" t="str">
            <v>Île-de-France</v>
          </cell>
          <cell r="E81">
            <v>55</v>
          </cell>
          <cell r="F81">
            <v>5</v>
          </cell>
          <cell r="G81">
            <v>90</v>
          </cell>
          <cell r="H81">
            <v>0.21294642657789664</v>
          </cell>
          <cell r="I81">
            <v>1</v>
          </cell>
          <cell r="J81">
            <v>0</v>
          </cell>
          <cell r="K81">
            <v>1</v>
          </cell>
          <cell r="L81">
            <v>0.31076501550219915</v>
          </cell>
          <cell r="M81">
            <v>0.24229200325518738</v>
          </cell>
          <cell r="N81">
            <v>0.24229200325518738</v>
          </cell>
          <cell r="O81">
            <v>0.240597626799085</v>
          </cell>
        </row>
        <row r="82">
          <cell r="A82" t="str">
            <v>750160012</v>
          </cell>
          <cell r="B82" t="str">
            <v>INSTITUT CURIE - ST-CLOUD</v>
          </cell>
          <cell r="C82" t="str">
            <v>CLCC</v>
          </cell>
          <cell r="D82" t="str">
            <v>Île-de-France</v>
          </cell>
          <cell r="E82">
            <v>310</v>
          </cell>
          <cell r="F82">
            <v>275</v>
          </cell>
          <cell r="G82">
            <v>300</v>
          </cell>
          <cell r="H82">
            <v>1.2685484893130838</v>
          </cell>
          <cell r="I82">
            <v>2</v>
          </cell>
          <cell r="J82">
            <v>1</v>
          </cell>
          <cell r="K82">
            <v>0</v>
          </cell>
          <cell r="L82">
            <v>0.4463495951554739</v>
          </cell>
          <cell r="M82">
            <v>1.0218888210658008</v>
          </cell>
          <cell r="N82">
            <v>1.0218888210658008</v>
          </cell>
          <cell r="O82">
            <v>1.0147426324342905</v>
          </cell>
        </row>
        <row r="83">
          <cell r="A83" t="str">
            <v>750712184</v>
          </cell>
          <cell r="B83" t="str">
            <v>AP-HP</v>
          </cell>
          <cell r="C83" t="str">
            <v>CHR/U</v>
          </cell>
          <cell r="D83" t="str">
            <v>Île-de-France</v>
          </cell>
          <cell r="E83">
            <v>3065</v>
          </cell>
          <cell r="F83">
            <v>2975</v>
          </cell>
          <cell r="G83">
            <v>2975</v>
          </cell>
          <cell r="H83">
            <v>12.92273182652648</v>
          </cell>
          <cell r="I83">
            <v>72</v>
          </cell>
          <cell r="J83">
            <v>67</v>
          </cell>
          <cell r="K83">
            <v>52</v>
          </cell>
          <cell r="L83">
            <v>29.543464551096328</v>
          </cell>
          <cell r="M83">
            <v>17.908951643897431</v>
          </cell>
          <cell r="N83">
            <v>17.908951643897431</v>
          </cell>
          <cell r="O83">
            <v>17.783712240156419</v>
          </cell>
        </row>
        <row r="84">
          <cell r="A84" t="str">
            <v>750720914</v>
          </cell>
          <cell r="B84" t="str">
            <v>ASSOCIATION DE SANTE MENTALE DU 13E ARRONDISSEMENT</v>
          </cell>
          <cell r="C84" t="str">
            <v>EBNL</v>
          </cell>
          <cell r="D84" t="str">
            <v>Île-de-France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750721391</v>
          </cell>
          <cell r="B85" t="str">
            <v>FONDATION L'ELAN RETROUVE</v>
          </cell>
          <cell r="C85" t="str">
            <v>EBNL</v>
          </cell>
          <cell r="D85" t="str">
            <v>Île-de-France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750810814</v>
          </cell>
          <cell r="B86" t="str">
            <v>SERVICE DE SANTE DES ARMEES</v>
          </cell>
          <cell r="C86" t="str">
            <v>SSA</v>
          </cell>
          <cell r="D86" t="str">
            <v>Île-de-France</v>
          </cell>
          <cell r="E86">
            <v>85</v>
          </cell>
          <cell r="F86">
            <v>75</v>
          </cell>
          <cell r="G86">
            <v>105</v>
          </cell>
          <cell r="H86">
            <v>0.37869639889841211</v>
          </cell>
          <cell r="I86">
            <v>0</v>
          </cell>
          <cell r="J86">
            <v>0</v>
          </cell>
          <cell r="L86">
            <v>0</v>
          </cell>
          <cell r="M86">
            <v>0.26508747922888848</v>
          </cell>
          <cell r="N86">
            <v>0.26508747922888848</v>
          </cell>
          <cell r="O86">
            <v>0.26323369133007823</v>
          </cell>
        </row>
        <row r="87">
          <cell r="A87" t="str">
            <v>750811887</v>
          </cell>
          <cell r="B87" t="str">
            <v>HOPITAL PIERRE ROUQUES - LES BLUETS</v>
          </cell>
          <cell r="C87" t="str">
            <v>EBNL</v>
          </cell>
          <cell r="D87" t="str">
            <v>Île-de-France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770110054</v>
          </cell>
          <cell r="B88" t="str">
            <v>CH DE MELUN</v>
          </cell>
          <cell r="C88" t="str">
            <v>CH</v>
          </cell>
          <cell r="D88" t="str">
            <v>Île-de-France</v>
          </cell>
          <cell r="E88">
            <v>5</v>
          </cell>
          <cell r="F88">
            <v>5</v>
          </cell>
          <cell r="G88">
            <v>10</v>
          </cell>
          <cell r="H88">
            <v>2.8409479098335313E-2</v>
          </cell>
          <cell r="I88">
            <v>0</v>
          </cell>
          <cell r="J88">
            <v>0</v>
          </cell>
          <cell r="L88">
            <v>0</v>
          </cell>
          <cell r="M88">
            <v>1.9886635368834719E-2</v>
          </cell>
          <cell r="N88">
            <v>1.9886635368834719E-2</v>
          </cell>
          <cell r="O88">
            <v>1.9747565790361851E-2</v>
          </cell>
        </row>
        <row r="89">
          <cell r="A89" t="str">
            <v>780110078</v>
          </cell>
          <cell r="B89" t="str">
            <v>CH DE VERSAILLES</v>
          </cell>
          <cell r="C89" t="str">
            <v>CH</v>
          </cell>
          <cell r="D89" t="str">
            <v>Île-de-France</v>
          </cell>
          <cell r="E89">
            <v>150</v>
          </cell>
          <cell r="F89">
            <v>130</v>
          </cell>
          <cell r="G89">
            <v>140</v>
          </cell>
          <cell r="H89">
            <v>0.60226971235141902</v>
          </cell>
          <cell r="I89">
            <v>0</v>
          </cell>
          <cell r="J89">
            <v>0</v>
          </cell>
          <cell r="K89">
            <v>1</v>
          </cell>
          <cell r="L89">
            <v>0.16583747927031509</v>
          </cell>
          <cell r="M89">
            <v>0.47134004242708782</v>
          </cell>
          <cell r="N89">
            <v>0.47134004242708782</v>
          </cell>
          <cell r="O89">
            <v>0.46804390611232216</v>
          </cell>
        </row>
        <row r="90">
          <cell r="A90" t="str">
            <v>910002773</v>
          </cell>
          <cell r="B90" t="str">
            <v>CH SUD FRANCILIEN</v>
          </cell>
          <cell r="C90" t="str">
            <v>CH</v>
          </cell>
          <cell r="D90" t="str">
            <v>Île-de-France</v>
          </cell>
          <cell r="E90">
            <v>0</v>
          </cell>
          <cell r="F90">
            <v>0</v>
          </cell>
          <cell r="G90">
            <v>10</v>
          </cell>
          <cell r="H90">
            <v>1.3828389684021294E-2</v>
          </cell>
          <cell r="I90">
            <v>0</v>
          </cell>
          <cell r="J90">
            <v>1</v>
          </cell>
          <cell r="K90">
            <v>0</v>
          </cell>
          <cell r="L90">
            <v>0.1564945226917058</v>
          </cell>
          <cell r="M90">
            <v>5.6628229586326649E-2</v>
          </cell>
          <cell r="N90">
            <v>5.6628229586326649E-2</v>
          </cell>
          <cell r="O90">
            <v>5.6232221721136087E-2</v>
          </cell>
        </row>
        <row r="91">
          <cell r="A91" t="str">
            <v>910019447</v>
          </cell>
          <cell r="B91" t="str">
            <v>CH SUD ESSONNE</v>
          </cell>
          <cell r="C91" t="str">
            <v>CH</v>
          </cell>
          <cell r="D91" t="str">
            <v>Île-de-France</v>
          </cell>
          <cell r="E91">
            <v>5</v>
          </cell>
          <cell r="F91">
            <v>5</v>
          </cell>
          <cell r="G91">
            <v>5</v>
          </cell>
          <cell r="H91">
            <v>2.1495284256324666E-2</v>
          </cell>
          <cell r="I91">
            <v>0</v>
          </cell>
          <cell r="J91">
            <v>0</v>
          </cell>
          <cell r="L91">
            <v>0</v>
          </cell>
          <cell r="M91">
            <v>1.5046698979427266E-2</v>
          </cell>
          <cell r="N91">
            <v>1.5046698979427266E-2</v>
          </cell>
          <cell r="O91">
            <v>1.4941475644978422E-2</v>
          </cell>
        </row>
        <row r="92">
          <cell r="A92" t="str">
            <v>910110055</v>
          </cell>
          <cell r="B92" t="str">
            <v>CH DES DEUX VALLEES</v>
          </cell>
          <cell r="C92" t="str">
            <v>CH</v>
          </cell>
          <cell r="D92" t="str">
            <v>Île-de-France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910110063</v>
          </cell>
          <cell r="B93" t="str">
            <v>CH D'ORSAY</v>
          </cell>
          <cell r="C93" t="str">
            <v>CH</v>
          </cell>
          <cell r="D93" t="str">
            <v>Île-de-France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910140029</v>
          </cell>
          <cell r="B94" t="str">
            <v>EPS BARTHELEMY DURAND</v>
          </cell>
          <cell r="C94" t="str">
            <v>EPSM</v>
          </cell>
          <cell r="D94" t="str">
            <v>Île-de-France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920000684</v>
          </cell>
          <cell r="B95" t="str">
            <v>CENTRE CHIRURGICAL MARIE LANNELONGUE</v>
          </cell>
          <cell r="C95" t="str">
            <v>EBNL</v>
          </cell>
          <cell r="D95" t="str">
            <v>Île-de-France</v>
          </cell>
          <cell r="E95">
            <v>65</v>
          </cell>
          <cell r="F95">
            <v>30</v>
          </cell>
          <cell r="G95">
            <v>30</v>
          </cell>
          <cell r="H95">
            <v>0.18070858654312172</v>
          </cell>
          <cell r="I95">
            <v>0</v>
          </cell>
          <cell r="J95">
            <v>0</v>
          </cell>
          <cell r="L95">
            <v>0</v>
          </cell>
          <cell r="M95">
            <v>0.1264960105801852</v>
          </cell>
          <cell r="N95">
            <v>0.1264960105801852</v>
          </cell>
          <cell r="O95">
            <v>0.12561140911072521</v>
          </cell>
        </row>
        <row r="96">
          <cell r="A96" t="str">
            <v>920000775</v>
          </cell>
          <cell r="B96" t="str">
            <v>CLINIQUE AMBROISE PARE - BOURG-LA-REINE</v>
          </cell>
          <cell r="C96" t="str">
            <v>CLINIQUE</v>
          </cell>
          <cell r="D96" t="str">
            <v>Île-de-France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920140027</v>
          </cell>
          <cell r="B97" t="str">
            <v>CLINIQUE DUPRE</v>
          </cell>
          <cell r="C97" t="str">
            <v>EBNL</v>
          </cell>
          <cell r="D97" t="str">
            <v>Île-de-France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930021480</v>
          </cell>
          <cell r="B98" t="str">
            <v>GHI LE RAINCY-MONTFERMEIL</v>
          </cell>
          <cell r="C98" t="str">
            <v>CH</v>
          </cell>
          <cell r="D98" t="str">
            <v>Île-de-France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930110051</v>
          </cell>
          <cell r="B99" t="str">
            <v>CH DE ST-DENIS</v>
          </cell>
          <cell r="C99" t="str">
            <v>CH</v>
          </cell>
          <cell r="D99" t="str">
            <v>Île-de-France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930110069</v>
          </cell>
          <cell r="B100" t="str">
            <v>CH D'AULNAY-SOUS-BOIS</v>
          </cell>
          <cell r="C100" t="str">
            <v>CH</v>
          </cell>
          <cell r="D100" t="str">
            <v>Île-de-France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930140025</v>
          </cell>
          <cell r="B101" t="str">
            <v>EPS VILLE-EVRARD</v>
          </cell>
          <cell r="C101" t="str">
            <v>EPSM</v>
          </cell>
          <cell r="D101" t="str">
            <v>Île-de-France</v>
          </cell>
          <cell r="E101">
            <v>0</v>
          </cell>
          <cell r="F101">
            <v>40</v>
          </cell>
          <cell r="G101">
            <v>50</v>
          </cell>
          <cell r="H101">
            <v>0.12666279972870584</v>
          </cell>
          <cell r="I101">
            <v>0</v>
          </cell>
          <cell r="J101">
            <v>0</v>
          </cell>
          <cell r="L101">
            <v>0</v>
          </cell>
          <cell r="M101">
            <v>8.8663959810094076E-2</v>
          </cell>
          <cell r="N101">
            <v>8.8663959810094076E-2</v>
          </cell>
          <cell r="O101">
            <v>8.8043922318188889E-2</v>
          </cell>
        </row>
        <row r="102">
          <cell r="A102" t="str">
            <v>940000664</v>
          </cell>
          <cell r="B102" t="str">
            <v>INSTITUT GUSTAVE ROUSSY</v>
          </cell>
          <cell r="C102" t="str">
            <v>CLCC</v>
          </cell>
          <cell r="D102" t="str">
            <v>Île-de-France</v>
          </cell>
          <cell r="E102">
            <v>595</v>
          </cell>
          <cell r="F102">
            <v>575</v>
          </cell>
          <cell r="G102">
            <v>580</v>
          </cell>
          <cell r="H102">
            <v>2.5084358163223035</v>
          </cell>
          <cell r="I102">
            <v>12</v>
          </cell>
          <cell r="J102">
            <v>4</v>
          </cell>
          <cell r="K102">
            <v>4</v>
          </cell>
          <cell r="L102">
            <v>3.0284584426306922</v>
          </cell>
          <cell r="M102">
            <v>2.6644426042148197</v>
          </cell>
          <cell r="N102">
            <v>2.6644426042148197</v>
          </cell>
          <cell r="O102">
            <v>2.645809843923252</v>
          </cell>
        </row>
        <row r="103">
          <cell r="A103" t="str">
            <v>940016819</v>
          </cell>
          <cell r="B103" t="str">
            <v>HOPITAUX DE ST-MAURICE</v>
          </cell>
          <cell r="C103" t="str">
            <v>CH</v>
          </cell>
          <cell r="D103" t="str">
            <v>Île-de-France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>F-CHIC-CHIV</v>
          </cell>
          <cell r="B104" t="str">
            <v>FUSION CHI CRETEIL - CHI VILLENEUVE</v>
          </cell>
          <cell r="C104" t="str">
            <v>GCS</v>
          </cell>
          <cell r="D104" t="str">
            <v>Île-de-France</v>
          </cell>
          <cell r="E104">
            <v>50</v>
          </cell>
          <cell r="F104">
            <v>65</v>
          </cell>
          <cell r="G104">
            <v>85</v>
          </cell>
          <cell r="H104">
            <v>0.28492252569804599</v>
          </cell>
          <cell r="I104">
            <v>0</v>
          </cell>
          <cell r="J104">
            <v>0</v>
          </cell>
          <cell r="L104">
            <v>0</v>
          </cell>
          <cell r="M104">
            <v>0.19944576798863217</v>
          </cell>
          <cell r="N104">
            <v>0.19944576798863217</v>
          </cell>
          <cell r="O104">
            <v>0.19805102029160121</v>
          </cell>
        </row>
        <row r="105">
          <cell r="A105" t="str">
            <v>940150014</v>
          </cell>
          <cell r="B105" t="str">
            <v>HOPITAL STE-CAMILLE</v>
          </cell>
          <cell r="C105" t="str">
            <v>EBNL</v>
          </cell>
          <cell r="D105" t="str">
            <v>Île-de-France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950013870</v>
          </cell>
          <cell r="B106" t="str">
            <v>HOPITAL SIMONE WEIL</v>
          </cell>
          <cell r="C106" t="str">
            <v>CH</v>
          </cell>
          <cell r="D106" t="str">
            <v>Île-de-France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950110015</v>
          </cell>
          <cell r="B107" t="str">
            <v>CH D'ARGENTEUIL</v>
          </cell>
          <cell r="C107" t="str">
            <v>CH</v>
          </cell>
          <cell r="D107" t="str">
            <v>Île-de-France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0</v>
          </cell>
          <cell r="L107">
            <v>0.14492753623188406</v>
          </cell>
          <cell r="M107">
            <v>4.3478260869565216E-2</v>
          </cell>
          <cell r="N107">
            <v>4.3478260869565216E-2</v>
          </cell>
          <cell r="O107">
            <v>4.3174212281168023E-2</v>
          </cell>
        </row>
        <row r="108">
          <cell r="A108" t="str">
            <v>750000523</v>
          </cell>
          <cell r="B108" t="str">
            <v>FUSION GH PARIS ST-JOSEPH</v>
          </cell>
          <cell r="C108" t="str">
            <v>EBNL</v>
          </cell>
          <cell r="D108" t="str">
            <v>Île-de-France</v>
          </cell>
          <cell r="E108">
            <v>35</v>
          </cell>
          <cell r="F108">
            <v>70</v>
          </cell>
          <cell r="G108">
            <v>55</v>
          </cell>
          <cell r="H108">
            <v>0.22845451405733971</v>
          </cell>
          <cell r="I108">
            <v>0</v>
          </cell>
          <cell r="J108">
            <v>0</v>
          </cell>
          <cell r="L108">
            <v>0</v>
          </cell>
          <cell r="M108">
            <v>0.1599181598401378</v>
          </cell>
          <cell r="N108">
            <v>0.1599181598401378</v>
          </cell>
          <cell r="O108">
            <v>0.15879983335269299</v>
          </cell>
        </row>
        <row r="109">
          <cell r="A109" t="str">
            <v>750006728</v>
          </cell>
          <cell r="B109" t="str">
            <v>FUSION GH DIACONESSES CROIX ST-SIMON</v>
          </cell>
          <cell r="C109" t="str">
            <v>EBNL</v>
          </cell>
          <cell r="D109" t="str">
            <v>Île-de-France</v>
          </cell>
          <cell r="E109">
            <v>5</v>
          </cell>
          <cell r="F109">
            <v>25</v>
          </cell>
          <cell r="G109">
            <v>40</v>
          </cell>
          <cell r="H109">
            <v>9.8655073804698887E-2</v>
          </cell>
          <cell r="I109">
            <v>1</v>
          </cell>
          <cell r="J109">
            <v>0</v>
          </cell>
          <cell r="L109">
            <v>0.14492753623188406</v>
          </cell>
          <cell r="M109">
            <v>0.11253681253285443</v>
          </cell>
          <cell r="N109">
            <v>0.11253681253285443</v>
          </cell>
          <cell r="O109">
            <v>0.11174982937600775</v>
          </cell>
        </row>
        <row r="110">
          <cell r="A110" t="str">
            <v>750056277</v>
          </cell>
          <cell r="B110" t="str">
            <v>GCS RAMSAY-GDS RE</v>
          </cell>
          <cell r="C110" t="str">
            <v>GCS</v>
          </cell>
          <cell r="D110" t="str">
            <v>Île-de-France</v>
          </cell>
          <cell r="E110">
            <v>0</v>
          </cell>
          <cell r="F110">
            <v>0</v>
          </cell>
          <cell r="G110">
            <v>15</v>
          </cell>
          <cell r="H110">
            <v>2.0742584526031945E-2</v>
          </cell>
          <cell r="I110">
            <v>0</v>
          </cell>
          <cell r="J110">
            <v>0</v>
          </cell>
          <cell r="L110">
            <v>0</v>
          </cell>
          <cell r="M110">
            <v>1.4519809168222361E-2</v>
          </cell>
          <cell r="N110">
            <v>1.4519809168222361E-2</v>
          </cell>
          <cell r="O110">
            <v>1.4418270436150285E-2</v>
          </cell>
        </row>
        <row r="111">
          <cell r="A111" t="str">
            <v>750058448</v>
          </cell>
          <cell r="B111" t="str">
            <v>GCS VIVALTO SANTE ERI</v>
          </cell>
          <cell r="C111" t="str">
            <v>GCS</v>
          </cell>
          <cell r="D111" t="str">
            <v>Île-de-France</v>
          </cell>
          <cell r="E111">
            <v>5</v>
          </cell>
          <cell r="F111">
            <v>0</v>
          </cell>
          <cell r="G111">
            <v>0</v>
          </cell>
          <cell r="H111">
            <v>7.3909830007390974E-3</v>
          </cell>
          <cell r="I111">
            <v>0</v>
          </cell>
          <cell r="J111">
            <v>0</v>
          </cell>
          <cell r="L111">
            <v>0</v>
          </cell>
          <cell r="M111">
            <v>5.1736881005173679E-3</v>
          </cell>
          <cell r="N111">
            <v>5.1736881005173679E-3</v>
          </cell>
          <cell r="O111">
            <v>5.1375078915506661E-3</v>
          </cell>
        </row>
        <row r="112">
          <cell r="A112" t="str">
            <v>750150104</v>
          </cell>
          <cell r="B112" t="str">
            <v>FUSION INSTITUT MUTUALISTE MONTSOURIS</v>
          </cell>
          <cell r="C112" t="str">
            <v>EBNL</v>
          </cell>
          <cell r="D112" t="str">
            <v>Île-de-France</v>
          </cell>
          <cell r="E112">
            <v>20</v>
          </cell>
          <cell r="F112">
            <v>10</v>
          </cell>
          <cell r="G112">
            <v>10</v>
          </cell>
          <cell r="H112">
            <v>5.7772534514127526E-2</v>
          </cell>
          <cell r="I112">
            <v>0</v>
          </cell>
          <cell r="J112">
            <v>0</v>
          </cell>
          <cell r="L112">
            <v>0</v>
          </cell>
          <cell r="M112">
            <v>4.0440774159889267E-2</v>
          </cell>
          <cell r="N112">
            <v>4.0440774159889267E-2</v>
          </cell>
          <cell r="O112">
            <v>4.015796707305818E-2</v>
          </cell>
        </row>
        <row r="113">
          <cell r="A113" t="str">
            <v>770020030</v>
          </cell>
          <cell r="B113" t="str">
            <v>GH EST FRANCILIEN</v>
          </cell>
          <cell r="C113" t="str">
            <v>GCS</v>
          </cell>
          <cell r="D113" t="str">
            <v>Île-de-France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920000650</v>
          </cell>
          <cell r="B114" t="str">
            <v>FUSION FOCH</v>
          </cell>
          <cell r="C114" t="str">
            <v>EBNL</v>
          </cell>
          <cell r="D114" t="str">
            <v>Île-de-France</v>
          </cell>
          <cell r="E114">
            <v>335</v>
          </cell>
          <cell r="F114">
            <v>220</v>
          </cell>
          <cell r="G114">
            <v>190</v>
          </cell>
          <cell r="H114">
            <v>1.0742999472432206</v>
          </cell>
          <cell r="I114">
            <v>0</v>
          </cell>
          <cell r="J114">
            <v>0</v>
          </cell>
          <cell r="K114">
            <v>1</v>
          </cell>
          <cell r="L114">
            <v>0.16583747927031509</v>
          </cell>
          <cell r="M114">
            <v>0.80176120685134888</v>
          </cell>
          <cell r="N114">
            <v>0.80176120685134888</v>
          </cell>
          <cell r="O114">
            <v>0.79615439649832886</v>
          </cell>
        </row>
        <row r="115">
          <cell r="A115" t="str">
            <v>F-CHIPS-CHFQ</v>
          </cell>
          <cell r="B115" t="str">
            <v>GCS POISSY-ST-GERMAIN-MANTES</v>
          </cell>
          <cell r="C115" t="str">
            <v>GCS</v>
          </cell>
          <cell r="D115" t="str">
            <v>Île-de-France</v>
          </cell>
          <cell r="E115">
            <v>5</v>
          </cell>
          <cell r="F115">
            <v>0</v>
          </cell>
          <cell r="G115">
            <v>0</v>
          </cell>
          <cell r="H115">
            <v>7.3909830007390974E-3</v>
          </cell>
          <cell r="I115">
            <v>1</v>
          </cell>
          <cell r="J115">
            <v>0</v>
          </cell>
          <cell r="K115">
            <v>0</v>
          </cell>
          <cell r="L115">
            <v>0.14492753623188406</v>
          </cell>
          <cell r="M115">
            <v>4.8651948970082584E-2</v>
          </cell>
          <cell r="N115">
            <v>4.8651948970082584E-2</v>
          </cell>
          <cell r="O115">
            <v>4.8311720172718689E-2</v>
          </cell>
        </row>
        <row r="116">
          <cell r="A116" t="str">
            <v>F-ELSAN</v>
          </cell>
          <cell r="B116" t="str">
            <v>GCS ELSAN RE</v>
          </cell>
          <cell r="C116" t="str">
            <v>GCS</v>
          </cell>
          <cell r="D116" t="str">
            <v>Île-de-France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F-MEDIPOLE</v>
          </cell>
          <cell r="B117" t="str">
            <v>GCS MEDIPOLE PARTENAIRES</v>
          </cell>
          <cell r="C117" t="str">
            <v>GCS</v>
          </cell>
          <cell r="D117" t="str">
            <v>Île-de-France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F-NORDVALDOISE</v>
          </cell>
          <cell r="B118" t="str">
            <v>GCS DU NORD VAL D'OISE</v>
          </cell>
          <cell r="C118" t="str">
            <v>GCS</v>
          </cell>
          <cell r="D118" t="str">
            <v>Île-de-France</v>
          </cell>
          <cell r="E118">
            <v>10</v>
          </cell>
          <cell r="F118">
            <v>20</v>
          </cell>
          <cell r="G118">
            <v>20</v>
          </cell>
          <cell r="H118">
            <v>7.1199171023820479E-2</v>
          </cell>
          <cell r="I118">
            <v>0</v>
          </cell>
          <cell r="J118">
            <v>1</v>
          </cell>
          <cell r="K118">
            <v>1</v>
          </cell>
          <cell r="L118">
            <v>0.32233200196202089</v>
          </cell>
          <cell r="M118">
            <v>0.1465390203052806</v>
          </cell>
          <cell r="N118">
            <v>0.1465390203052806</v>
          </cell>
          <cell r="O118">
            <v>0.14551425571309523</v>
          </cell>
        </row>
        <row r="119">
          <cell r="A119" t="str">
            <v>F-SANTECITE</v>
          </cell>
          <cell r="B119" t="str">
            <v>GCS SANTECITE ERI</v>
          </cell>
          <cell r="C119" t="str">
            <v>GCS</v>
          </cell>
          <cell r="D119" t="str">
            <v>Île-de-France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140000100</v>
          </cell>
          <cell r="B120" t="str">
            <v>CHU DE CAEN</v>
          </cell>
          <cell r="C120" t="str">
            <v>CHR/U</v>
          </cell>
          <cell r="D120" t="str">
            <v>Normandie</v>
          </cell>
          <cell r="E120">
            <v>360</v>
          </cell>
          <cell r="F120">
            <v>325</v>
          </cell>
          <cell r="G120">
            <v>260</v>
          </cell>
          <cell r="H120">
            <v>1.3590458247201385</v>
          </cell>
          <cell r="I120">
            <v>0</v>
          </cell>
          <cell r="J120">
            <v>2</v>
          </cell>
          <cell r="K120">
            <v>3</v>
          </cell>
          <cell r="L120">
            <v>0.81050148319435689</v>
          </cell>
          <cell r="M120">
            <v>1.1944825222624038</v>
          </cell>
          <cell r="N120">
            <v>1.1944825222624038</v>
          </cell>
          <cell r="O120">
            <v>1.1861293655929468</v>
          </cell>
        </row>
        <row r="121">
          <cell r="A121" t="str">
            <v>140000555</v>
          </cell>
          <cell r="B121" t="str">
            <v>CENTRE FRANCOIS BACLESSE</v>
          </cell>
          <cell r="C121" t="str">
            <v>CLCC</v>
          </cell>
          <cell r="D121" t="str">
            <v>Normandie</v>
          </cell>
          <cell r="E121">
            <v>110</v>
          </cell>
          <cell r="F121">
            <v>160</v>
          </cell>
          <cell r="G121">
            <v>165</v>
          </cell>
          <cell r="H121">
            <v>0.620853461037009</v>
          </cell>
          <cell r="I121">
            <v>1</v>
          </cell>
          <cell r="J121">
            <v>0</v>
          </cell>
          <cell r="K121">
            <v>0</v>
          </cell>
          <cell r="L121">
            <v>0.14492753623188406</v>
          </cell>
          <cell r="M121">
            <v>0.47807568359547148</v>
          </cell>
          <cell r="N121">
            <v>0.47807568359547148</v>
          </cell>
          <cell r="O121">
            <v>0.47473244415035426</v>
          </cell>
        </row>
        <row r="122">
          <cell r="A122" t="str">
            <v>500000013</v>
          </cell>
          <cell r="B122" t="str">
            <v>CH PUBLIC DU COTENTIN</v>
          </cell>
          <cell r="C122" t="str">
            <v>CH</v>
          </cell>
          <cell r="D122" t="str">
            <v>Normandie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760000166</v>
          </cell>
          <cell r="B123" t="str">
            <v>CENTRE HENRI BECQUEREL</v>
          </cell>
          <cell r="C123" t="str">
            <v>CLCC</v>
          </cell>
          <cell r="D123" t="str">
            <v>Normandie</v>
          </cell>
          <cell r="E123">
            <v>55</v>
          </cell>
          <cell r="F123">
            <v>80</v>
          </cell>
          <cell r="G123">
            <v>95</v>
          </cell>
          <cell r="H123">
            <v>0.32771221762353114</v>
          </cell>
          <cell r="I123">
            <v>0</v>
          </cell>
          <cell r="J123">
            <v>0</v>
          </cell>
          <cell r="L123">
            <v>0</v>
          </cell>
          <cell r="M123">
            <v>0.22939855233647177</v>
          </cell>
          <cell r="N123">
            <v>0.22939855233647177</v>
          </cell>
          <cell r="O123">
            <v>0.22779434129805168</v>
          </cell>
        </row>
        <row r="124">
          <cell r="A124" t="str">
            <v>760780239</v>
          </cell>
          <cell r="B124" t="str">
            <v>CHU DE ROUEN</v>
          </cell>
          <cell r="C124" t="str">
            <v>CHR/U</v>
          </cell>
          <cell r="D124" t="str">
            <v>Normandie</v>
          </cell>
          <cell r="E124">
            <v>415</v>
          </cell>
          <cell r="F124">
            <v>415</v>
          </cell>
          <cell r="G124">
            <v>385</v>
          </cell>
          <cell r="H124">
            <v>1.7426234242228835</v>
          </cell>
          <cell r="I124">
            <v>4</v>
          </cell>
          <cell r="J124">
            <v>3</v>
          </cell>
          <cell r="K124">
            <v>3</v>
          </cell>
          <cell r="L124">
            <v>1.5467061508135989</v>
          </cell>
          <cell r="M124">
            <v>1.683848242200098</v>
          </cell>
          <cell r="N124">
            <v>1.683848242200098</v>
          </cell>
          <cell r="O124">
            <v>1.6720728935344291</v>
          </cell>
        </row>
        <row r="125">
          <cell r="A125" t="str">
            <v>760780270</v>
          </cell>
          <cell r="B125" t="str">
            <v>CH DU ROUVRAY</v>
          </cell>
          <cell r="C125" t="str">
            <v>EPSM</v>
          </cell>
          <cell r="D125" t="str">
            <v>Normandie</v>
          </cell>
          <cell r="E125">
            <v>0</v>
          </cell>
          <cell r="F125">
            <v>0</v>
          </cell>
          <cell r="G125">
            <v>15</v>
          </cell>
          <cell r="H125">
            <v>2.0742584526031945E-2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1.4519809168222361E-2</v>
          </cell>
          <cell r="N125">
            <v>1.4519809168222361E-2</v>
          </cell>
          <cell r="O125">
            <v>1.4418270436150285E-2</v>
          </cell>
        </row>
        <row r="126">
          <cell r="A126" t="str">
            <v>760780726</v>
          </cell>
          <cell r="B126" t="str">
            <v>CH LE HAVRE</v>
          </cell>
          <cell r="C126" t="str">
            <v>CH</v>
          </cell>
          <cell r="D126" t="str">
            <v>Normandie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 t="str">
            <v>160000451</v>
          </cell>
          <cell r="B127" t="str">
            <v>CH D'ANGOULEME</v>
          </cell>
          <cell r="C127" t="str">
            <v>CH</v>
          </cell>
          <cell r="D127" t="str">
            <v>Nouvelle-Aquitaine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 t="str">
            <v>170024194</v>
          </cell>
          <cell r="B128" t="str">
            <v>GH LA ROCHELLE-RE-AUNIS</v>
          </cell>
          <cell r="C128" t="str">
            <v>CH</v>
          </cell>
          <cell r="D128" t="str">
            <v>Nouvelle-Aquitaine</v>
          </cell>
          <cell r="E128">
            <v>10</v>
          </cell>
          <cell r="F128">
            <v>15</v>
          </cell>
          <cell r="G128">
            <v>10</v>
          </cell>
          <cell r="H128">
            <v>5.0180674926224252E-2</v>
          </cell>
          <cell r="I128">
            <v>0</v>
          </cell>
          <cell r="J128">
            <v>0</v>
          </cell>
          <cell r="L128">
            <v>0</v>
          </cell>
          <cell r="M128">
            <v>3.5126472448356975E-2</v>
          </cell>
          <cell r="N128">
            <v>3.5126472448356975E-2</v>
          </cell>
          <cell r="O128">
            <v>3.4880828898001169E-2</v>
          </cell>
        </row>
        <row r="129">
          <cell r="A129" t="str">
            <v>240000117</v>
          </cell>
          <cell r="B129" t="str">
            <v>CH DE PERIGUEUX</v>
          </cell>
          <cell r="C129" t="str">
            <v>CH</v>
          </cell>
          <cell r="D129" t="str">
            <v>Nouvelle-Aquitaine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240000265</v>
          </cell>
          <cell r="B130" t="str">
            <v>FONDATION JOHN BOST</v>
          </cell>
          <cell r="C130" t="str">
            <v>EBNL</v>
          </cell>
          <cell r="D130" t="str">
            <v>Nouvelle-Aquitaine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330000274</v>
          </cell>
          <cell r="B131" t="str">
            <v>POLYCLINIQUE BORDEAUX NORD AQUITAINE</v>
          </cell>
          <cell r="C131" t="str">
            <v>CLINIQUE</v>
          </cell>
          <cell r="D131" t="str">
            <v>Nouvelle-Aquitaine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330000662</v>
          </cell>
          <cell r="B132" t="str">
            <v>INSTITUT BERGONIE</v>
          </cell>
          <cell r="C132" t="str">
            <v>CLCC</v>
          </cell>
          <cell r="D132" t="str">
            <v>Nouvelle-Aquitaine</v>
          </cell>
          <cell r="E132">
            <v>100</v>
          </cell>
          <cell r="F132">
            <v>155</v>
          </cell>
          <cell r="G132">
            <v>175</v>
          </cell>
          <cell r="H132">
            <v>0.61270977830597717</v>
          </cell>
          <cell r="I132">
            <v>0</v>
          </cell>
          <cell r="J132">
            <v>1</v>
          </cell>
          <cell r="K132">
            <v>0</v>
          </cell>
          <cell r="L132">
            <v>0.1564945226917058</v>
          </cell>
          <cell r="M132">
            <v>0.47584520162169575</v>
          </cell>
          <cell r="N132">
            <v>0.47584520162169575</v>
          </cell>
          <cell r="O132">
            <v>0.47251756019917668</v>
          </cell>
        </row>
        <row r="133">
          <cell r="A133" t="str">
            <v>330022658</v>
          </cell>
          <cell r="B133" t="str">
            <v>SCM IMAGERIE CLINIQUE DU SPORT</v>
          </cell>
          <cell r="C133" t="str">
            <v>CLINIQUE</v>
          </cell>
          <cell r="D133" t="str">
            <v>Nouvelle-Aquitaine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330781196</v>
          </cell>
          <cell r="B134" t="str">
            <v>CHU HOPITAUX DE BORDEAUX</v>
          </cell>
          <cell r="C134" t="str">
            <v>CHR/U</v>
          </cell>
          <cell r="D134" t="str">
            <v>Nouvelle-Aquitaine</v>
          </cell>
          <cell r="E134">
            <v>545</v>
          </cell>
          <cell r="F134">
            <v>480</v>
          </cell>
          <cell r="G134">
            <v>510</v>
          </cell>
          <cell r="H134">
            <v>2.2011152366688402</v>
          </cell>
          <cell r="I134">
            <v>7</v>
          </cell>
          <cell r="J134">
            <v>7</v>
          </cell>
          <cell r="K134">
            <v>4</v>
          </cell>
          <cell r="L134">
            <v>2.7733043295463893</v>
          </cell>
          <cell r="M134">
            <v>2.372771964532105</v>
          </cell>
          <cell r="N134">
            <v>2.372771964532105</v>
          </cell>
          <cell r="O134">
            <v>2.3561788913048036</v>
          </cell>
        </row>
        <row r="135">
          <cell r="A135" t="str">
            <v>330781287</v>
          </cell>
          <cell r="B135" t="str">
            <v>CH CHARLES PERRENS</v>
          </cell>
          <cell r="C135" t="str">
            <v>EPSM</v>
          </cell>
          <cell r="D135" t="str">
            <v>Nouvelle-Aquitaine</v>
          </cell>
          <cell r="E135">
            <v>5</v>
          </cell>
          <cell r="F135">
            <v>5</v>
          </cell>
          <cell r="G135">
            <v>5</v>
          </cell>
          <cell r="H135">
            <v>2.1495284256324666E-2</v>
          </cell>
          <cell r="I135">
            <v>0</v>
          </cell>
          <cell r="J135">
            <v>1</v>
          </cell>
          <cell r="K135">
            <v>1</v>
          </cell>
          <cell r="L135">
            <v>0.32233200196202089</v>
          </cell>
          <cell r="M135">
            <v>0.11174629956803353</v>
          </cell>
          <cell r="N135">
            <v>0.11174629956803353</v>
          </cell>
          <cell r="O135">
            <v>0.11096484456126131</v>
          </cell>
        </row>
        <row r="136">
          <cell r="A136" t="str">
            <v>400011177</v>
          </cell>
          <cell r="B136" t="str">
            <v>CH DE MONT-DE-MARSAN</v>
          </cell>
          <cell r="C136" t="str">
            <v>CH</v>
          </cell>
          <cell r="D136" t="str">
            <v>Nouvelle-Aquitaine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</v>
          </cell>
          <cell r="L136">
            <v>0.16583747927031509</v>
          </cell>
          <cell r="M136">
            <v>4.9751243781094523E-2</v>
          </cell>
          <cell r="N136">
            <v>4.9751243781094523E-2</v>
          </cell>
          <cell r="O136">
            <v>4.9403327485913653E-2</v>
          </cell>
        </row>
        <row r="137">
          <cell r="A137" t="str">
            <v>400780193</v>
          </cell>
          <cell r="B137" t="str">
            <v>CH DE DAX</v>
          </cell>
          <cell r="C137" t="str">
            <v>CH</v>
          </cell>
          <cell r="D137" t="str">
            <v>Nouvelle-Aquitaine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470016171</v>
          </cell>
          <cell r="B138" t="str">
            <v>CH D'AGEN</v>
          </cell>
          <cell r="C138" t="str">
            <v>CH</v>
          </cell>
          <cell r="D138" t="str">
            <v>Nouvelle-Aquitaine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640780417</v>
          </cell>
          <cell r="B139" t="str">
            <v>CH DE LA COTE BASQUE</v>
          </cell>
          <cell r="C139" t="str">
            <v>CH</v>
          </cell>
          <cell r="D139" t="str">
            <v>Nouvelle-Aquitaine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1</v>
          </cell>
          <cell r="L139">
            <v>0.16583747927031509</v>
          </cell>
          <cell r="M139">
            <v>4.9751243781094523E-2</v>
          </cell>
          <cell r="N139">
            <v>4.9751243781094523E-2</v>
          </cell>
          <cell r="O139">
            <v>4.9403327485913653E-2</v>
          </cell>
        </row>
        <row r="140">
          <cell r="A140" t="str">
            <v>640781290</v>
          </cell>
          <cell r="B140" t="str">
            <v>CH DE PAU</v>
          </cell>
          <cell r="C140" t="str">
            <v>CH</v>
          </cell>
          <cell r="D140" t="str">
            <v>Nouvelle-Aquitaine</v>
          </cell>
          <cell r="E140">
            <v>0</v>
          </cell>
          <cell r="F140">
            <v>10</v>
          </cell>
          <cell r="G140">
            <v>10</v>
          </cell>
          <cell r="H140">
            <v>2.8208602511171139E-2</v>
          </cell>
          <cell r="I140">
            <v>0</v>
          </cell>
          <cell r="J140">
            <v>0</v>
          </cell>
          <cell r="L140">
            <v>0</v>
          </cell>
          <cell r="M140">
            <v>1.9746021757819796E-2</v>
          </cell>
          <cell r="N140">
            <v>1.9746021757819796E-2</v>
          </cell>
          <cell r="O140">
            <v>1.9607935506855512E-2</v>
          </cell>
        </row>
        <row r="141">
          <cell r="A141" t="str">
            <v>790000012</v>
          </cell>
          <cell r="B141" t="str">
            <v>CH DE NIORT</v>
          </cell>
          <cell r="C141" t="str">
            <v>CH</v>
          </cell>
          <cell r="D141" t="str">
            <v>Nouvelle-Aquitaine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 t="str">
            <v>860003110</v>
          </cell>
          <cell r="B142" t="str">
            <v>CLINIQUE ST-CHARLES - POITIERS</v>
          </cell>
          <cell r="C142" t="str">
            <v>CLINIQUE</v>
          </cell>
          <cell r="D142" t="str">
            <v>Nouvelle-Aquitaine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>860014208</v>
          </cell>
          <cell r="B143" t="str">
            <v>CHU DE POITIERS</v>
          </cell>
          <cell r="C143" t="str">
            <v>CHR/U</v>
          </cell>
          <cell r="D143" t="str">
            <v>Nouvelle-Aquitaine</v>
          </cell>
          <cell r="E143">
            <v>420</v>
          </cell>
          <cell r="F143">
            <v>380</v>
          </cell>
          <cell r="G143">
            <v>330</v>
          </cell>
          <cell r="H143">
            <v>1.6236275190664808</v>
          </cell>
          <cell r="I143">
            <v>3</v>
          </cell>
          <cell r="J143">
            <v>4</v>
          </cell>
          <cell r="K143">
            <v>1</v>
          </cell>
          <cell r="L143">
            <v>1.2265981787327904</v>
          </cell>
          <cell r="M143">
            <v>1.5045187169663736</v>
          </cell>
          <cell r="N143">
            <v>1.5045187169663736</v>
          </cell>
          <cell r="O143">
            <v>1.4939974407478256</v>
          </cell>
        </row>
        <row r="144">
          <cell r="A144" t="str">
            <v>860780048</v>
          </cell>
          <cell r="B144" t="str">
            <v>CH HENRI LABORIT</v>
          </cell>
          <cell r="C144" t="str">
            <v>EPSM</v>
          </cell>
          <cell r="D144" t="str">
            <v>Nouvelle-Aquitaine</v>
          </cell>
          <cell r="E144">
            <v>0</v>
          </cell>
          <cell r="F144">
            <v>0</v>
          </cell>
          <cell r="G144">
            <v>5</v>
          </cell>
          <cell r="H144">
            <v>6.9141948420106472E-3</v>
          </cell>
          <cell r="I144">
            <v>0</v>
          </cell>
          <cell r="J144">
            <v>0</v>
          </cell>
          <cell r="L144">
            <v>0</v>
          </cell>
          <cell r="M144">
            <v>4.8399363894074529E-3</v>
          </cell>
          <cell r="N144">
            <v>4.8399363894074529E-3</v>
          </cell>
          <cell r="O144">
            <v>4.8060901453834274E-3</v>
          </cell>
        </row>
        <row r="145">
          <cell r="A145" t="str">
            <v>870000015</v>
          </cell>
          <cell r="B145" t="str">
            <v>CHU DE LIMOGES</v>
          </cell>
          <cell r="C145" t="str">
            <v>CHR/U</v>
          </cell>
          <cell r="D145" t="str">
            <v>Nouvelle-Aquitaine</v>
          </cell>
          <cell r="E145">
            <v>235</v>
          </cell>
          <cell r="F145">
            <v>250</v>
          </cell>
          <cell r="G145">
            <v>315</v>
          </cell>
          <cell r="H145">
            <v>1.1424757967601544</v>
          </cell>
          <cell r="I145">
            <v>2</v>
          </cell>
          <cell r="J145">
            <v>2</v>
          </cell>
          <cell r="K145">
            <v>1</v>
          </cell>
          <cell r="L145">
            <v>0.76868159711749484</v>
          </cell>
          <cell r="M145">
            <v>1.0303375368673564</v>
          </cell>
          <cell r="N145">
            <v>1.0303375368673564</v>
          </cell>
          <cell r="O145">
            <v>1.0231322653732418</v>
          </cell>
        </row>
        <row r="146">
          <cell r="A146" t="str">
            <v>870002466</v>
          </cell>
          <cell r="B146" t="str">
            <v>CH ESQUIROL</v>
          </cell>
          <cell r="C146" t="str">
            <v>EPSM</v>
          </cell>
          <cell r="D146" t="str">
            <v>Nouvelle-Aquitaine</v>
          </cell>
          <cell r="E146">
            <v>0</v>
          </cell>
          <cell r="F146">
            <v>55</v>
          </cell>
          <cell r="G146">
            <v>35</v>
          </cell>
          <cell r="H146">
            <v>0.12749053444339867</v>
          </cell>
          <cell r="I146">
            <v>0</v>
          </cell>
          <cell r="J146">
            <v>0</v>
          </cell>
          <cell r="L146">
            <v>0</v>
          </cell>
          <cell r="M146">
            <v>8.9243374110379067E-2</v>
          </cell>
          <cell r="N146">
            <v>8.9243374110379067E-2</v>
          </cell>
          <cell r="O146">
            <v>8.8619284706171614E-2</v>
          </cell>
        </row>
        <row r="147">
          <cell r="A147" t="str">
            <v>870017415</v>
          </cell>
          <cell r="B147" t="str">
            <v>POLYCLINIQUE DE LIMOGES</v>
          </cell>
          <cell r="C147" t="str">
            <v>CLINIQUE</v>
          </cell>
          <cell r="D147" t="str">
            <v>Nouvelle-Aquitaine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300780038</v>
          </cell>
          <cell r="B148" t="str">
            <v>CHU DE NIMES</v>
          </cell>
          <cell r="C148" t="str">
            <v>CHR/U</v>
          </cell>
          <cell r="D148" t="str">
            <v>Occitanie</v>
          </cell>
          <cell r="E148">
            <v>475</v>
          </cell>
          <cell r="F148">
            <v>460</v>
          </cell>
          <cell r="G148">
            <v>440</v>
          </cell>
          <cell r="H148">
            <v>1.9720823212160441</v>
          </cell>
          <cell r="I148">
            <v>2</v>
          </cell>
          <cell r="J148">
            <v>2</v>
          </cell>
          <cell r="K148">
            <v>1</v>
          </cell>
          <cell r="L148">
            <v>0.76868159711749484</v>
          </cell>
          <cell r="M148">
            <v>1.6110621039864792</v>
          </cell>
          <cell r="N148">
            <v>1.6110621039864792</v>
          </cell>
          <cell r="O148">
            <v>1.5997957573401214</v>
          </cell>
        </row>
        <row r="149">
          <cell r="A149" t="str">
            <v>310781406</v>
          </cell>
          <cell r="B149" t="str">
            <v>CHU DE TOULOUSE</v>
          </cell>
          <cell r="C149" t="str">
            <v>CHR/U</v>
          </cell>
          <cell r="D149" t="str">
            <v>Occitanie</v>
          </cell>
          <cell r="E149">
            <v>675</v>
          </cell>
          <cell r="F149">
            <v>700</v>
          </cell>
          <cell r="G149">
            <v>750</v>
          </cell>
          <cell r="H149">
            <v>3.0415268293018642</v>
          </cell>
          <cell r="I149">
            <v>7</v>
          </cell>
          <cell r="J149">
            <v>5</v>
          </cell>
          <cell r="K149">
            <v>7</v>
          </cell>
          <cell r="L149">
            <v>2.9578277219739229</v>
          </cell>
          <cell r="M149">
            <v>3.0164170971034814</v>
          </cell>
          <cell r="N149">
            <v>3.0164170971034814</v>
          </cell>
          <cell r="O149">
            <v>2.9953229378144774</v>
          </cell>
        </row>
        <row r="150">
          <cell r="A150" t="str">
            <v>310782347</v>
          </cell>
          <cell r="B150" t="str">
            <v>INSTITUT CLAUDIUS REGAUD</v>
          </cell>
          <cell r="C150" t="str">
            <v>CLCC</v>
          </cell>
          <cell r="D150" t="str">
            <v>Occitanie</v>
          </cell>
          <cell r="E150">
            <v>115</v>
          </cell>
          <cell r="F150">
            <v>130</v>
          </cell>
          <cell r="G150">
            <v>100</v>
          </cell>
          <cell r="H150">
            <v>0.49521927261016019</v>
          </cell>
          <cell r="I150">
            <v>2</v>
          </cell>
          <cell r="J150">
            <v>0</v>
          </cell>
          <cell r="K150">
            <v>1</v>
          </cell>
          <cell r="L150">
            <v>0.45569255173408318</v>
          </cell>
          <cell r="M150">
            <v>0.48336125634733706</v>
          </cell>
          <cell r="N150">
            <v>0.48336125634733706</v>
          </cell>
          <cell r="O150">
            <v>0.47998105427073612</v>
          </cell>
        </row>
        <row r="151">
          <cell r="A151" t="str">
            <v>340000207</v>
          </cell>
          <cell r="B151" t="str">
            <v>INSTITUT REGIONAL CANCER MONTPELLIER</v>
          </cell>
          <cell r="C151" t="str">
            <v>CLCC</v>
          </cell>
          <cell r="D151" t="str">
            <v>Occitanie</v>
          </cell>
          <cell r="E151">
            <v>230</v>
          </cell>
          <cell r="F151">
            <v>225</v>
          </cell>
          <cell r="G151">
            <v>215</v>
          </cell>
          <cell r="H151">
            <v>0.9608503848513279</v>
          </cell>
          <cell r="I151">
            <v>2</v>
          </cell>
          <cell r="J151">
            <v>1</v>
          </cell>
          <cell r="K151">
            <v>1</v>
          </cell>
          <cell r="L151">
            <v>0.61218707442578901</v>
          </cell>
          <cell r="M151">
            <v>0.85625139172366627</v>
          </cell>
          <cell r="N151">
            <v>0.85625139172366627</v>
          </cell>
          <cell r="O151">
            <v>0.85026352510343184</v>
          </cell>
        </row>
        <row r="152">
          <cell r="A152" t="str">
            <v>340780055</v>
          </cell>
          <cell r="B152" t="str">
            <v>CH DE BEZIERS</v>
          </cell>
          <cell r="C152" t="str">
            <v>CH</v>
          </cell>
          <cell r="D152" t="str">
            <v>Occitanie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340780477</v>
          </cell>
          <cell r="B153" t="str">
            <v>CHU DE MONTPELLIER</v>
          </cell>
          <cell r="C153" t="str">
            <v>CHR/U</v>
          </cell>
          <cell r="D153" t="str">
            <v>Occitanie</v>
          </cell>
          <cell r="E153">
            <v>1210</v>
          </cell>
          <cell r="F153">
            <v>1190</v>
          </cell>
          <cell r="G153">
            <v>1055</v>
          </cell>
          <cell r="H153">
            <v>4.9587583242739406</v>
          </cell>
          <cell r="I153">
            <v>5</v>
          </cell>
          <cell r="J153">
            <v>6</v>
          </cell>
          <cell r="K153">
            <v>10</v>
          </cell>
          <cell r="L153">
            <v>3.3219796100128063</v>
          </cell>
          <cell r="M153">
            <v>4.4677247099956006</v>
          </cell>
          <cell r="N153">
            <v>4.4677247099956006</v>
          </cell>
          <cell r="O153">
            <v>4.4364813859929075</v>
          </cell>
        </row>
        <row r="154">
          <cell r="A154" t="str">
            <v>340780642</v>
          </cell>
          <cell r="B154" t="str">
            <v>CLINIQUE BEAU SOLEIL</v>
          </cell>
          <cell r="C154" t="str">
            <v>EBNL</v>
          </cell>
          <cell r="D154" t="str">
            <v>Occitanie</v>
          </cell>
          <cell r="E154">
            <v>0</v>
          </cell>
          <cell r="F154">
            <v>0</v>
          </cell>
          <cell r="G154">
            <v>5</v>
          </cell>
          <cell r="H154">
            <v>6.9141948420106472E-3</v>
          </cell>
          <cell r="I154">
            <v>0</v>
          </cell>
          <cell r="J154">
            <v>0</v>
          </cell>
          <cell r="L154">
            <v>0</v>
          </cell>
          <cell r="M154">
            <v>4.8399363894074529E-3</v>
          </cell>
          <cell r="N154">
            <v>4.8399363894074529E-3</v>
          </cell>
          <cell r="O154">
            <v>4.8060901453834274E-3</v>
          </cell>
        </row>
        <row r="155">
          <cell r="A155" t="str">
            <v>460780216</v>
          </cell>
          <cell r="B155" t="str">
            <v>CH DE CAHORS</v>
          </cell>
          <cell r="C155" t="str">
            <v>CH</v>
          </cell>
          <cell r="D155" t="str">
            <v>Occitanie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660780180</v>
          </cell>
          <cell r="B156" t="str">
            <v>CH DE PERPIGNAN</v>
          </cell>
          <cell r="C156" t="str">
            <v>CH</v>
          </cell>
          <cell r="D156" t="str">
            <v>Occitanie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810100008</v>
          </cell>
          <cell r="B157" t="str">
            <v>FONDATION BON SAUVEUR D'ALBY</v>
          </cell>
          <cell r="C157" t="str">
            <v>EBNL</v>
          </cell>
          <cell r="D157" t="str">
            <v>Occitanie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440000057</v>
          </cell>
          <cell r="B158" t="str">
            <v>CH DE ST-NAZAIRE</v>
          </cell>
          <cell r="C158" t="str">
            <v>CH</v>
          </cell>
          <cell r="D158" t="str">
            <v>Pays-de-la-Loire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 t="str">
            <v>440000289</v>
          </cell>
          <cell r="B159" t="str">
            <v>CHU DE NANTES</v>
          </cell>
          <cell r="C159" t="str">
            <v>CHR/U</v>
          </cell>
          <cell r="D159" t="str">
            <v>Pays-de-la-Loire</v>
          </cell>
          <cell r="E159">
            <v>805</v>
          </cell>
          <cell r="F159">
            <v>720</v>
          </cell>
          <cell r="G159">
            <v>720</v>
          </cell>
          <cell r="H159">
            <v>3.2209676439233168</v>
          </cell>
          <cell r="I159">
            <v>11</v>
          </cell>
          <cell r="J159">
            <v>9</v>
          </cell>
          <cell r="K159">
            <v>8</v>
          </cell>
          <cell r="L159">
            <v>4.3293534369385975</v>
          </cell>
          <cell r="M159">
            <v>3.5534833818279008</v>
          </cell>
          <cell r="N159">
            <v>4.1891788195320858</v>
          </cell>
          <cell r="O159">
            <v>4.1598833996797762</v>
          </cell>
        </row>
        <row r="160">
          <cell r="A160" t="str">
            <v>440041572</v>
          </cell>
          <cell r="B160" t="str">
            <v>LE CONFLUENT - NCN</v>
          </cell>
          <cell r="C160" t="str">
            <v>CLINIQUE</v>
          </cell>
          <cell r="D160" t="str">
            <v>Pays-de-la-Loire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490000031</v>
          </cell>
          <cell r="B161" t="str">
            <v>CHU D'ANGERS</v>
          </cell>
          <cell r="C161" t="str">
            <v>CHR/U</v>
          </cell>
          <cell r="D161" t="str">
            <v>Pays-de-la-Loire</v>
          </cell>
          <cell r="E161">
            <v>370</v>
          </cell>
          <cell r="F161">
            <v>455</v>
          </cell>
          <cell r="G161">
            <v>490</v>
          </cell>
          <cell r="H161">
            <v>1.8788235202070545</v>
          </cell>
          <cell r="I161">
            <v>6</v>
          </cell>
          <cell r="J161">
            <v>2</v>
          </cell>
          <cell r="K161">
            <v>4</v>
          </cell>
          <cell r="L161">
            <v>1.8459041798559763</v>
          </cell>
          <cell r="M161">
            <v>1.8689477181017309</v>
          </cell>
          <cell r="N161">
            <v>1.8689477181017309</v>
          </cell>
          <cell r="O161">
            <v>1.8558779470457603</v>
          </cell>
        </row>
        <row r="162">
          <cell r="A162" t="str">
            <v>490000676</v>
          </cell>
          <cell r="B162" t="str">
            <v>CH DE CHOLET</v>
          </cell>
          <cell r="C162" t="str">
            <v>CH</v>
          </cell>
          <cell r="D162" t="str">
            <v>Pays-de-la-Loire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720000025</v>
          </cell>
          <cell r="B163" t="str">
            <v>CH DU MANS</v>
          </cell>
          <cell r="C163" t="str">
            <v>CH</v>
          </cell>
          <cell r="D163" t="str">
            <v>Pays-de-la-Loire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720000645</v>
          </cell>
          <cell r="B164" t="str">
            <v>CLINIQUE VICTOR HUGO - LE MANS</v>
          </cell>
          <cell r="C164" t="str">
            <v>CLINIQUE</v>
          </cell>
          <cell r="D164" t="str">
            <v>Pays-de-la-Loire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850000019</v>
          </cell>
          <cell r="B165" t="str">
            <v>CH DEPARTEMENTAL VENDEE</v>
          </cell>
          <cell r="C165" t="str">
            <v>CH</v>
          </cell>
          <cell r="D165" t="str">
            <v>Pays-de-la-Loire</v>
          </cell>
          <cell r="E165">
            <v>0</v>
          </cell>
          <cell r="F165">
            <v>120</v>
          </cell>
          <cell r="G165">
            <v>90</v>
          </cell>
          <cell r="H165">
            <v>0.29701806108198975</v>
          </cell>
          <cell r="I165">
            <v>0</v>
          </cell>
          <cell r="J165">
            <v>1</v>
          </cell>
          <cell r="K165">
            <v>0</v>
          </cell>
          <cell r="L165">
            <v>0.1564945226917058</v>
          </cell>
          <cell r="M165">
            <v>0.25486099956490454</v>
          </cell>
          <cell r="N165" t="str">
            <v xml:space="preserve"> </v>
          </cell>
          <cell r="O165" t="str">
            <v xml:space="preserve"> </v>
          </cell>
        </row>
        <row r="166">
          <cell r="A166" t="str">
            <v>490017258</v>
          </cell>
          <cell r="B166" t="str">
            <v>INSTITUT DE CANCEROLOGIE DE L'OUEST</v>
          </cell>
          <cell r="C166" t="str">
            <v>CLCC</v>
          </cell>
          <cell r="D166" t="str">
            <v>Pays-de-la-Loire</v>
          </cell>
          <cell r="E166">
            <v>250</v>
          </cell>
          <cell r="F166">
            <v>225</v>
          </cell>
          <cell r="G166">
            <v>245</v>
          </cell>
          <cell r="H166">
            <v>1.0318994859063482</v>
          </cell>
          <cell r="I166">
            <v>0</v>
          </cell>
          <cell r="J166">
            <v>3</v>
          </cell>
          <cell r="K166">
            <v>2</v>
          </cell>
          <cell r="L166">
            <v>0.80115852661574749</v>
          </cell>
          <cell r="M166">
            <v>0.96267719811916797</v>
          </cell>
          <cell r="N166">
            <v>0.96267719811916797</v>
          </cell>
          <cell r="O166">
            <v>0.95594508332625105</v>
          </cell>
        </row>
        <row r="167">
          <cell r="A167" t="str">
            <v>060000528</v>
          </cell>
          <cell r="B167" t="str">
            <v>CENTRE ANTOINE LACASSAGNE</v>
          </cell>
          <cell r="C167" t="str">
            <v>CLCC</v>
          </cell>
          <cell r="D167" t="str">
            <v>Provence-Alpes-Côte-d'Azur</v>
          </cell>
          <cell r="E167">
            <v>125</v>
          </cell>
          <cell r="F167">
            <v>130</v>
          </cell>
          <cell r="G167">
            <v>105</v>
          </cell>
          <cell r="H167">
            <v>0.5169154334536491</v>
          </cell>
          <cell r="I167">
            <v>2</v>
          </cell>
          <cell r="J167">
            <v>1</v>
          </cell>
          <cell r="K167">
            <v>0</v>
          </cell>
          <cell r="L167">
            <v>0.4463495951554739</v>
          </cell>
          <cell r="M167">
            <v>0.49574568196419655</v>
          </cell>
          <cell r="N167">
            <v>0.49574568196419655</v>
          </cell>
          <cell r="O167">
            <v>0.49227887414367655</v>
          </cell>
        </row>
        <row r="168">
          <cell r="A168" t="str">
            <v>130001647</v>
          </cell>
          <cell r="B168" t="str">
            <v>INSTITUT PAOLI CALMETTES</v>
          </cell>
          <cell r="C168" t="str">
            <v>CLCC</v>
          </cell>
          <cell r="D168" t="str">
            <v>Provence-Alpes-Côte-d'Azur</v>
          </cell>
          <cell r="E168">
            <v>190</v>
          </cell>
          <cell r="F168">
            <v>195</v>
          </cell>
          <cell r="G168">
            <v>190</v>
          </cell>
          <cell r="H168">
            <v>0.8240109081539122</v>
          </cell>
          <cell r="I168">
            <v>0</v>
          </cell>
          <cell r="J168">
            <v>4</v>
          </cell>
          <cell r="K168">
            <v>4</v>
          </cell>
          <cell r="L168">
            <v>1.2893280078480835</v>
          </cell>
          <cell r="M168">
            <v>0.96360603806216361</v>
          </cell>
          <cell r="N168">
            <v>0.96360603806216361</v>
          </cell>
          <cell r="O168">
            <v>0.95686742778235589</v>
          </cell>
        </row>
        <row r="169">
          <cell r="A169" t="str">
            <v>130001928</v>
          </cell>
          <cell r="B169" t="str">
            <v>CENTRE GERONTOLOGIQUE DEPARTEMENTAL</v>
          </cell>
          <cell r="C169" t="str">
            <v>CH</v>
          </cell>
          <cell r="D169" t="str">
            <v>Provence-Alpes-Côte-d'Azur</v>
          </cell>
          <cell r="E169">
            <v>0</v>
          </cell>
          <cell r="F169">
            <v>5</v>
          </cell>
          <cell r="G169">
            <v>5</v>
          </cell>
          <cell r="H169">
            <v>1.410430125558557E-2</v>
          </cell>
          <cell r="I169">
            <v>0</v>
          </cell>
          <cell r="J169">
            <v>0</v>
          </cell>
          <cell r="L169">
            <v>0</v>
          </cell>
          <cell r="M169">
            <v>9.8730108789098978E-3</v>
          </cell>
          <cell r="N169">
            <v>9.8730108789098978E-3</v>
          </cell>
          <cell r="O169">
            <v>9.8039677534277562E-3</v>
          </cell>
        </row>
        <row r="170">
          <cell r="A170" t="str">
            <v>130041916</v>
          </cell>
          <cell r="B170" t="str">
            <v>CHI AIX-PERTHUIS</v>
          </cell>
          <cell r="C170" t="str">
            <v>CH</v>
          </cell>
          <cell r="D170" t="str">
            <v>Provence-Alpes-Côte-d'Azur</v>
          </cell>
          <cell r="E170">
            <v>0</v>
          </cell>
          <cell r="F170">
            <v>5</v>
          </cell>
          <cell r="G170">
            <v>0</v>
          </cell>
          <cell r="H170">
            <v>7.1901064135749216E-3</v>
          </cell>
          <cell r="I170">
            <v>0</v>
          </cell>
          <cell r="J170">
            <v>0</v>
          </cell>
          <cell r="L170">
            <v>0</v>
          </cell>
          <cell r="M170">
            <v>5.0330744895024449E-3</v>
          </cell>
          <cell r="N170">
            <v>5.0330744895024449E-3</v>
          </cell>
          <cell r="O170">
            <v>4.997877608044328E-3</v>
          </cell>
        </row>
        <row r="171">
          <cell r="A171" t="str">
            <v>130786049</v>
          </cell>
          <cell r="B171" t="str">
            <v>AP-HM</v>
          </cell>
          <cell r="C171" t="str">
            <v>CHR/U</v>
          </cell>
          <cell r="D171" t="str">
            <v>Provence-Alpes-Côte-d'Azur</v>
          </cell>
          <cell r="E171">
            <v>775</v>
          </cell>
          <cell r="F171">
            <v>800</v>
          </cell>
          <cell r="G171">
            <v>770</v>
          </cell>
          <cell r="H171">
            <v>3.360805396956188</v>
          </cell>
          <cell r="I171">
            <v>12</v>
          </cell>
          <cell r="J171">
            <v>7</v>
          </cell>
          <cell r="K171">
            <v>10</v>
          </cell>
          <cell r="L171">
            <v>4.4929668863277001</v>
          </cell>
          <cell r="M171">
            <v>3.7004538437676415</v>
          </cell>
          <cell r="N171">
            <v>3.7004538437676415</v>
          </cell>
          <cell r="O171">
            <v>3.6745761351122317</v>
          </cell>
        </row>
        <row r="172">
          <cell r="A172" t="str">
            <v>830100525</v>
          </cell>
          <cell r="B172" t="str">
            <v>CH DE DRAGUIGNAN</v>
          </cell>
          <cell r="C172" t="str">
            <v>CH</v>
          </cell>
          <cell r="D172" t="str">
            <v>Provence-Alpes-Côte-d'Azur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830100566</v>
          </cell>
          <cell r="B173" t="str">
            <v>CH DE FREJUS ST-RAPHAEL</v>
          </cell>
          <cell r="C173" t="str">
            <v>CH</v>
          </cell>
          <cell r="D173" t="str">
            <v>Provence-Alpes-Côte-d'Azur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830100616</v>
          </cell>
          <cell r="B174" t="str">
            <v>CH DE TOULON</v>
          </cell>
          <cell r="C174" t="str">
            <v>CH</v>
          </cell>
          <cell r="D174" t="str">
            <v>Provence-Alpes-Côte-d'Azur</v>
          </cell>
          <cell r="E174">
            <v>0</v>
          </cell>
          <cell r="F174">
            <v>5</v>
          </cell>
          <cell r="G174">
            <v>5</v>
          </cell>
          <cell r="H174">
            <v>1.410430125558557E-2</v>
          </cell>
          <cell r="I174">
            <v>0</v>
          </cell>
          <cell r="J174">
            <v>0</v>
          </cell>
          <cell r="K174">
            <v>1</v>
          </cell>
          <cell r="L174">
            <v>0.16583747927031509</v>
          </cell>
          <cell r="M174">
            <v>5.9624254660004421E-2</v>
          </cell>
          <cell r="N174">
            <v>5.9624254660004421E-2</v>
          </cell>
          <cell r="O174">
            <v>5.9207295239341415E-2</v>
          </cell>
        </row>
        <row r="175">
          <cell r="A175" t="str">
            <v>840000350</v>
          </cell>
          <cell r="B175" t="str">
            <v>INSTITUT STE-CATHERINE</v>
          </cell>
          <cell r="C175" t="str">
            <v>EBNL</v>
          </cell>
          <cell r="D175" t="str">
            <v>Provence-Alpes-Côte-d'Azur</v>
          </cell>
          <cell r="E175">
            <v>10</v>
          </cell>
          <cell r="F175">
            <v>0</v>
          </cell>
          <cell r="G175">
            <v>0</v>
          </cell>
          <cell r="H175">
            <v>1.4781966001478195E-2</v>
          </cell>
          <cell r="I175">
            <v>0</v>
          </cell>
          <cell r="J175">
            <v>0</v>
          </cell>
          <cell r="L175">
            <v>0</v>
          </cell>
          <cell r="M175">
            <v>1.0347376201034736E-2</v>
          </cell>
          <cell r="N175">
            <v>1.0347376201034736E-2</v>
          </cell>
          <cell r="O175">
            <v>1.0275015783101332E-2</v>
          </cell>
        </row>
        <row r="176">
          <cell r="A176" t="str">
            <v>840006597</v>
          </cell>
          <cell r="B176" t="str">
            <v>CH D'AVIGNON</v>
          </cell>
          <cell r="C176" t="str">
            <v>CH</v>
          </cell>
          <cell r="D176" t="str">
            <v>Provence-Alpes-Côte-d'Azur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060785011</v>
          </cell>
          <cell r="B177" t="str">
            <v>CHU DE NICE - FONDATION LENVAL</v>
          </cell>
          <cell r="C177" t="str">
            <v>CHR/U</v>
          </cell>
          <cell r="D177" t="str">
            <v>Provence-Alpes-Côte-d'Azur</v>
          </cell>
          <cell r="E177">
            <v>385</v>
          </cell>
          <cell r="F177">
            <v>415</v>
          </cell>
          <cell r="G177">
            <v>460</v>
          </cell>
          <cell r="H177">
            <v>1.8019904488486085</v>
          </cell>
          <cell r="I177">
            <v>0</v>
          </cell>
          <cell r="J177">
            <v>2</v>
          </cell>
          <cell r="K177">
            <v>3</v>
          </cell>
          <cell r="L177">
            <v>0.81050148319435689</v>
          </cell>
          <cell r="M177">
            <v>1.504543759152333</v>
          </cell>
          <cell r="N177">
            <v>1.504543759152333</v>
          </cell>
          <cell r="O177">
            <v>1.4940223078108352</v>
          </cell>
        </row>
        <row r="178">
          <cell r="A178" t="str">
            <v>130002157</v>
          </cell>
          <cell r="B178" t="str">
            <v>FUSION HOPITAL EUROPEEN MARSEILLE</v>
          </cell>
          <cell r="C178" t="str">
            <v>EBNL</v>
          </cell>
          <cell r="D178" t="str">
            <v>Provence-Alpes-Côte-d'Azur</v>
          </cell>
          <cell r="E178">
            <v>15</v>
          </cell>
          <cell r="F178">
            <v>30</v>
          </cell>
          <cell r="G178">
            <v>30</v>
          </cell>
          <cell r="H178">
            <v>0.1067987565357307</v>
          </cell>
          <cell r="I178">
            <v>0</v>
          </cell>
          <cell r="J178">
            <v>0</v>
          </cell>
          <cell r="L178">
            <v>0</v>
          </cell>
          <cell r="M178">
            <v>7.475912957501149E-2</v>
          </cell>
          <cell r="N178">
            <v>7.475912957501149E-2</v>
          </cell>
          <cell r="O178">
            <v>7.4236330195218525E-2</v>
          </cell>
        </row>
        <row r="179">
          <cell r="A179" t="str">
            <v>130014228</v>
          </cell>
          <cell r="B179" t="str">
            <v>FUSION HOPITAL ST-JOSEPH MARSEILLE</v>
          </cell>
          <cell r="C179" t="str">
            <v>EBNL</v>
          </cell>
          <cell r="D179" t="str">
            <v>Provence-Alpes-Côte-d'Azur</v>
          </cell>
          <cell r="E179">
            <v>5</v>
          </cell>
          <cell r="F179">
            <v>15</v>
          </cell>
          <cell r="G179">
            <v>5</v>
          </cell>
          <cell r="H179">
            <v>3.5875497083474511E-2</v>
          </cell>
          <cell r="I179">
            <v>0</v>
          </cell>
          <cell r="J179">
            <v>0</v>
          </cell>
          <cell r="L179">
            <v>0</v>
          </cell>
          <cell r="M179">
            <v>2.5112847958432157E-2</v>
          </cell>
          <cell r="N179">
            <v>2.5112847958432157E-2</v>
          </cell>
          <cell r="O179">
            <v>2.493723086106708E-2</v>
          </cell>
        </row>
        <row r="180">
          <cell r="A180" t="str">
            <v>970100228</v>
          </cell>
          <cell r="B180" t="str">
            <v>CHU DE POINTE-A-PITRE</v>
          </cell>
          <cell r="C180" t="str">
            <v>CHR/U</v>
          </cell>
          <cell r="D180" t="str">
            <v>ZZ-Guadeloupe</v>
          </cell>
          <cell r="E180">
            <v>85</v>
          </cell>
          <cell r="F180">
            <v>50</v>
          </cell>
          <cell r="G180">
            <v>45</v>
          </cell>
          <cell r="H180">
            <v>0.25977552872640974</v>
          </cell>
          <cell r="I180">
            <v>0</v>
          </cell>
          <cell r="J180">
            <v>0</v>
          </cell>
          <cell r="L180">
            <v>0</v>
          </cell>
          <cell r="M180">
            <v>0.18184287010848682</v>
          </cell>
          <cell r="N180">
            <v>0.18184287010848682</v>
          </cell>
          <cell r="O180">
            <v>0.18057122154525548</v>
          </cell>
        </row>
        <row r="181">
          <cell r="A181" t="str">
            <v>970302022</v>
          </cell>
          <cell r="B181" t="str">
            <v>CH DE CAYENNE</v>
          </cell>
          <cell r="C181" t="str">
            <v>CH</v>
          </cell>
          <cell r="D181" t="str">
            <v>ZZ-Guyane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970302121</v>
          </cell>
          <cell r="B182" t="str">
            <v>CH DE L'OUEST GUYANNAIS</v>
          </cell>
          <cell r="C182" t="str">
            <v>CH</v>
          </cell>
          <cell r="D182" t="str">
            <v>ZZ-Guyane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970211207</v>
          </cell>
          <cell r="B183" t="str">
            <v>CHU DE MARTINIQUE</v>
          </cell>
          <cell r="C183" t="str">
            <v>CHR/U</v>
          </cell>
          <cell r="D183" t="str">
            <v>ZZ-Martinique</v>
          </cell>
          <cell r="E183">
            <v>75</v>
          </cell>
          <cell r="F183">
            <v>70</v>
          </cell>
          <cell r="G183">
            <v>70</v>
          </cell>
          <cell r="H183">
            <v>0.30832496258928443</v>
          </cell>
          <cell r="I183">
            <v>0</v>
          </cell>
          <cell r="J183">
            <v>0</v>
          </cell>
          <cell r="L183">
            <v>0</v>
          </cell>
          <cell r="M183">
            <v>0.21582747381249909</v>
          </cell>
          <cell r="N183">
            <v>0.21582747381249909</v>
          </cell>
          <cell r="O183">
            <v>0.21431816692124858</v>
          </cell>
        </row>
        <row r="184">
          <cell r="A184" t="str">
            <v>970408589</v>
          </cell>
          <cell r="B184" t="str">
            <v>CHU DE LA REUNION</v>
          </cell>
          <cell r="C184" t="str">
            <v>CHR/U</v>
          </cell>
          <cell r="D184" t="str">
            <v>ZZ-Réunion</v>
          </cell>
          <cell r="E184">
            <v>80</v>
          </cell>
          <cell r="F184">
            <v>55</v>
          </cell>
          <cell r="G184">
            <v>40</v>
          </cell>
          <cell r="H184">
            <v>0.25266045729723485</v>
          </cell>
          <cell r="I184">
            <v>0</v>
          </cell>
          <cell r="J184">
            <v>0</v>
          </cell>
          <cell r="L184">
            <v>0</v>
          </cell>
          <cell r="M184">
            <v>0.17686232010806438</v>
          </cell>
          <cell r="N184">
            <v>0.17686232010806438</v>
          </cell>
          <cell r="O184">
            <v>0.17562550111636566</v>
          </cell>
        </row>
        <row r="185">
          <cell r="E185">
            <v>22550</v>
          </cell>
          <cell r="F185">
            <v>23180</v>
          </cell>
          <cell r="G185">
            <v>24105</v>
          </cell>
          <cell r="H185">
            <v>99.999999999999986</v>
          </cell>
          <cell r="I185">
            <v>230</v>
          </cell>
          <cell r="J185">
            <v>213</v>
          </cell>
          <cell r="K185">
            <v>201</v>
          </cell>
          <cell r="L185">
            <v>100</v>
          </cell>
          <cell r="M185">
            <v>99.999999999999986</v>
          </cell>
          <cell r="N185">
            <v>100.70423656236528</v>
          </cell>
          <cell r="O185">
            <v>100</v>
          </cell>
        </row>
      </sheetData>
      <sheetData sheetId="9">
        <row r="1">
          <cell r="A1" t="str">
            <v>Finess ARBUST</v>
          </cell>
          <cell r="B1" t="str">
            <v>Raison Sociale</v>
          </cell>
          <cell r="C1" t="str">
            <v>Statut</v>
          </cell>
          <cell r="D1" t="str">
            <v>Région</v>
          </cell>
          <cell r="E1" t="str">
            <v>SCORE DRCI majoré</v>
          </cell>
          <cell r="F1" t="str">
            <v>Crédits avt seuil (€)</v>
          </cell>
          <cell r="G1" t="str">
            <v>Score-DRCI-majoré (%)</v>
          </cell>
          <cell r="H1" t="str">
            <v>Crédits après seuil (€)</v>
          </cell>
          <cell r="I1" t="str">
            <v>Crédits après rattrapage (€)</v>
          </cell>
          <cell r="J1" t="str">
            <v>Crédits après CG (€)</v>
          </cell>
          <cell r="K1" t="str">
            <v>Crédits 2017</v>
          </cell>
          <cell r="L1" t="str">
            <v>Effet revenu 2018/2017</v>
          </cell>
          <cell r="M1" t="str">
            <v>Rattrapage Nancy</v>
          </cell>
          <cell r="N1" t="str">
            <v>Effet revenu corrigé Nancy</v>
          </cell>
          <cell r="O1" t="str">
            <v>Crédits 2018 (sans barycentrer)</v>
          </cell>
          <cell r="P1" t="str">
            <v>Effets revenus du barycentre</v>
          </cell>
        </row>
        <row r="2">
          <cell r="A2" t="str">
            <v>750712184</v>
          </cell>
          <cell r="B2" t="str">
            <v>AP-HP</v>
          </cell>
          <cell r="C2" t="str">
            <v>CHR/U</v>
          </cell>
          <cell r="D2" t="str">
            <v>Île-de-France</v>
          </cell>
          <cell r="E2">
            <v>17.783712240156419</v>
          </cell>
          <cell r="F2">
            <v>12606483.965911698</v>
          </cell>
          <cell r="G2">
            <v>17.783712240156419</v>
          </cell>
          <cell r="H2">
            <v>12916533.34258694</v>
          </cell>
          <cell r="I2">
            <v>12748689.296014953</v>
          </cell>
          <cell r="J2">
            <v>13641097.546736</v>
          </cell>
          <cell r="K2">
            <v>14207755.637382733</v>
          </cell>
          <cell r="L2">
            <v>-566658.0906467326</v>
          </cell>
          <cell r="M2"/>
          <cell r="N2"/>
          <cell r="O2">
            <v>13664529.227001768</v>
          </cell>
          <cell r="P2">
            <v>-23431.6802657675</v>
          </cell>
        </row>
        <row r="3">
          <cell r="A3" t="str">
            <v>690781810</v>
          </cell>
          <cell r="B3" t="str">
            <v>HOSPICES CIVILS DE LYON</v>
          </cell>
          <cell r="C3" t="str">
            <v>CHR/U</v>
          </cell>
          <cell r="D3" t="str">
            <v>Auvergne-Rhône-Alpes</v>
          </cell>
          <cell r="E3">
            <v>6.2372418155149099</v>
          </cell>
          <cell r="F3">
            <v>4421444.0650503393</v>
          </cell>
          <cell r="G3">
            <v>6.2372418155149099</v>
          </cell>
          <cell r="H3">
            <v>4530186.9929024009</v>
          </cell>
          <cell r="I3">
            <v>4471319.4239929058</v>
          </cell>
          <cell r="J3">
            <v>4471319.4239929058</v>
          </cell>
          <cell r="K3">
            <v>4252095.9303122517</v>
          </cell>
          <cell r="L3">
            <v>219223.49368065409</v>
          </cell>
          <cell r="M3"/>
          <cell r="N3"/>
          <cell r="O3">
            <v>4467756.3423761213</v>
          </cell>
          <cell r="P3">
            <v>3563.0816167844459</v>
          </cell>
        </row>
        <row r="4">
          <cell r="A4" t="str">
            <v>340780477</v>
          </cell>
          <cell r="B4" t="str">
            <v>CHU DE MONTPELLIER</v>
          </cell>
          <cell r="C4" t="str">
            <v>CHR/U</v>
          </cell>
          <cell r="D4" t="str">
            <v>Occitanie</v>
          </cell>
          <cell r="E4">
            <v>4.4364813859929075</v>
          </cell>
          <cell r="F4">
            <v>3144924.4512232039</v>
          </cell>
          <cell r="G4">
            <v>4.4364813859929075</v>
          </cell>
          <cell r="H4">
            <v>3222272.0977540785</v>
          </cell>
          <cell r="I4">
            <v>3180400.2445487096</v>
          </cell>
          <cell r="J4">
            <v>3180400.2445487096</v>
          </cell>
          <cell r="K4">
            <v>2948066.5531084491</v>
          </cell>
          <cell r="L4">
            <v>232333.6914402605</v>
          </cell>
          <cell r="M4"/>
          <cell r="N4"/>
          <cell r="O4">
            <v>3163394.9304300188</v>
          </cell>
          <cell r="P4">
            <v>17005.314118690789</v>
          </cell>
        </row>
        <row r="5">
          <cell r="A5" t="str">
            <v>440000289</v>
          </cell>
          <cell r="B5" t="str">
            <v>CHU DE NANTES + CHD VENDEE</v>
          </cell>
          <cell r="C5" t="str">
            <v>CHR/U</v>
          </cell>
          <cell r="D5" t="str">
            <v>Pays-de-la-Loire</v>
          </cell>
          <cell r="E5">
            <v>4.1598833996797762</v>
          </cell>
          <cell r="F5">
            <v>2948850.1989877052</v>
          </cell>
          <cell r="G5">
            <v>4.1598833996797762</v>
          </cell>
          <cell r="H5">
            <v>3021375.5096593453</v>
          </cell>
          <cell r="I5">
            <v>2982114.2095640083</v>
          </cell>
          <cell r="J5">
            <v>2982114.2095640083</v>
          </cell>
          <cell r="K5">
            <v>3023049.1740121054</v>
          </cell>
          <cell r="L5">
            <v>-40934.964448097162</v>
          </cell>
          <cell r="M5"/>
          <cell r="N5"/>
          <cell r="O5">
            <v>2986077.1468588081</v>
          </cell>
          <cell r="P5">
            <v>-3962.9372947998345</v>
          </cell>
        </row>
        <row r="6">
          <cell r="A6" t="str">
            <v>590780193</v>
          </cell>
          <cell r="B6" t="str">
            <v>CHRU DE LILLE</v>
          </cell>
          <cell r="C6" t="str">
            <v>CHR/U</v>
          </cell>
          <cell r="D6" t="str">
            <v>Hauts-de-France</v>
          </cell>
          <cell r="E6">
            <v>3.8781824773258067</v>
          </cell>
          <cell r="F6">
            <v>2749158.5871981848</v>
          </cell>
          <cell r="G6">
            <v>3.8781824773258067</v>
          </cell>
          <cell r="H6">
            <v>2816772.5950886509</v>
          </cell>
          <cell r="I6">
            <v>2780170.0100069428</v>
          </cell>
          <cell r="J6">
            <v>2780170.0100069428</v>
          </cell>
          <cell r="K6">
            <v>2885471.9888789756</v>
          </cell>
          <cell r="L6">
            <v>-105301.97887203284</v>
          </cell>
          <cell r="M6"/>
          <cell r="N6"/>
          <cell r="O6">
            <v>2785973.7763046892</v>
          </cell>
          <cell r="P6">
            <v>-5803.7662977464497</v>
          </cell>
        </row>
        <row r="7">
          <cell r="A7" t="str">
            <v>130786049</v>
          </cell>
          <cell r="B7" t="str">
            <v>AP-HM</v>
          </cell>
          <cell r="C7" t="str">
            <v>CHR/U</v>
          </cell>
          <cell r="D7" t="str">
            <v>Provence-Alpes-Côte-d'Azur</v>
          </cell>
          <cell r="E7">
            <v>3.6745761351122317</v>
          </cell>
          <cell r="F7">
            <v>2604826.5122179394</v>
          </cell>
          <cell r="G7">
            <v>3.6745761351122317</v>
          </cell>
          <cell r="H7">
            <v>2668890.7539719571</v>
          </cell>
          <cell r="I7">
            <v>2634209.8212383837</v>
          </cell>
          <cell r="J7">
            <v>2634209.8212383837</v>
          </cell>
          <cell r="K7">
            <v>2724567.4485501526</v>
          </cell>
          <cell r="L7">
            <v>-90357.627311768942</v>
          </cell>
          <cell r="M7"/>
          <cell r="N7"/>
          <cell r="O7">
            <v>2636069.7858398864</v>
          </cell>
          <cell r="P7">
            <v>-1859.9646015027538</v>
          </cell>
        </row>
        <row r="8">
          <cell r="A8" t="str">
            <v>750050932</v>
          </cell>
          <cell r="B8" t="str">
            <v>UNICANCER + 4 CLCC</v>
          </cell>
          <cell r="C8" t="str">
            <v>CLCC</v>
          </cell>
          <cell r="D8" t="str">
            <v>Île-de-France</v>
          </cell>
          <cell r="E8">
            <v>3.5325458867691877</v>
          </cell>
          <cell r="F8">
            <v>2504144.3810502971</v>
          </cell>
          <cell r="G8">
            <v>3.5325458867691877</v>
          </cell>
          <cell r="H8">
            <v>2565732.4024644266</v>
          </cell>
          <cell r="I8">
            <v>2532391.9621598572</v>
          </cell>
          <cell r="J8">
            <v>2709659.3995110472</v>
          </cell>
          <cell r="K8">
            <v>2316221.3110520723</v>
          </cell>
          <cell r="L8">
            <v>393438.08845897485</v>
          </cell>
          <cell r="M8"/>
          <cell r="N8"/>
          <cell r="O8">
            <v>2719621.9164845115</v>
          </cell>
          <cell r="P8">
            <v>-9962.5169734642841</v>
          </cell>
        </row>
        <row r="9">
          <cell r="A9" t="str">
            <v>310781406</v>
          </cell>
          <cell r="B9" t="str">
            <v>CHU DE TOULOUSE</v>
          </cell>
          <cell r="C9" t="str">
            <v>CHR/U</v>
          </cell>
          <cell r="D9" t="str">
            <v>Occitanie</v>
          </cell>
          <cell r="E9">
            <v>2.9953229378144774</v>
          </cell>
          <cell r="F9">
            <v>2123318.8030911149</v>
          </cell>
          <cell r="G9">
            <v>2.9953229378144774</v>
          </cell>
          <cell r="H9">
            <v>2175540.6337904097</v>
          </cell>
          <cell r="I9">
            <v>2147270.5450775786</v>
          </cell>
          <cell r="J9">
            <v>2147270.5450775786</v>
          </cell>
          <cell r="K9">
            <v>1875790.8542346573</v>
          </cell>
          <cell r="L9">
            <v>271479.69084292138</v>
          </cell>
          <cell r="M9"/>
          <cell r="N9"/>
          <cell r="O9">
            <v>2147386.4251382696</v>
          </cell>
          <cell r="P9">
            <v>-115.8800606909208</v>
          </cell>
        </row>
        <row r="10">
          <cell r="A10" t="str">
            <v>380780080</v>
          </cell>
          <cell r="B10" t="str">
            <v>CHU DE GRENOBLE</v>
          </cell>
          <cell r="C10" t="str">
            <v>CHR/U</v>
          </cell>
          <cell r="D10" t="str">
            <v>Auvergne-Rhône-Alpes</v>
          </cell>
          <cell r="E10">
            <v>2.8081813792512138</v>
          </cell>
          <cell r="F10">
            <v>1990658.2524971652</v>
          </cell>
          <cell r="G10">
            <v>2.8081813792512138</v>
          </cell>
          <cell r="H10">
            <v>2039617.3716321362</v>
          </cell>
          <cell r="I10">
            <v>2013113.5393705382</v>
          </cell>
          <cell r="J10">
            <v>2013113.5393705382</v>
          </cell>
          <cell r="K10">
            <v>2074169.7353280226</v>
          </cell>
          <cell r="L10">
            <v>-61056.195957484422</v>
          </cell>
          <cell r="M10"/>
          <cell r="N10"/>
          <cell r="O10">
            <v>2005555.5911652786</v>
          </cell>
          <cell r="P10">
            <v>7557.9482052596286</v>
          </cell>
        </row>
        <row r="11">
          <cell r="A11" t="str">
            <v>630780989</v>
          </cell>
          <cell r="B11" t="str">
            <v>CHU DE CLERMONT-FERRAND</v>
          </cell>
          <cell r="C11" t="str">
            <v>CHR/U</v>
          </cell>
          <cell r="D11" t="str">
            <v>Auvergne-Rhône-Alpes</v>
          </cell>
          <cell r="E11">
            <v>2.7143336146331269</v>
          </cell>
          <cell r="F11">
            <v>1924131.6283639262</v>
          </cell>
          <cell r="G11">
            <v>2.7143336146331269</v>
          </cell>
          <cell r="H11">
            <v>1971454.5626276361</v>
          </cell>
          <cell r="I11">
            <v>1945836.4728006052</v>
          </cell>
          <cell r="J11">
            <v>1945836.4728006052</v>
          </cell>
          <cell r="K11">
            <v>1998781.3215752693</v>
          </cell>
          <cell r="L11">
            <v>-52944.848774664104</v>
          </cell>
          <cell r="M11"/>
          <cell r="N11"/>
          <cell r="O11">
            <v>1945840.8231428438</v>
          </cell>
          <cell r="P11">
            <v>-4.350342238554731</v>
          </cell>
        </row>
        <row r="12">
          <cell r="A12" t="str">
            <v>940000664</v>
          </cell>
          <cell r="B12" t="str">
            <v>INSTITUT GUSTAVE ROUSSY</v>
          </cell>
          <cell r="C12" t="str">
            <v>CLCC</v>
          </cell>
          <cell r="D12" t="str">
            <v>Île-de-France</v>
          </cell>
          <cell r="E12">
            <v>2.645809843923252</v>
          </cell>
          <cell r="F12">
            <v>1875556.6286635122</v>
          </cell>
          <cell r="G12">
            <v>2.645809843923252</v>
          </cell>
          <cell r="H12">
            <v>1921684.8881535234</v>
          </cell>
          <cell r="I12">
            <v>1896713.530955035</v>
          </cell>
          <cell r="J12">
            <v>2029483.4781218877</v>
          </cell>
          <cell r="K12">
            <v>2204707.7624415369</v>
          </cell>
          <cell r="L12">
            <v>-175224.28431964922</v>
          </cell>
          <cell r="M12"/>
          <cell r="N12"/>
          <cell r="O12">
            <v>2046670.1279266193</v>
          </cell>
          <cell r="P12">
            <v>-17186.649804731598</v>
          </cell>
        </row>
        <row r="13">
          <cell r="A13" t="str">
            <v>330781196</v>
          </cell>
          <cell r="B13" t="str">
            <v>CHU HOPITAUX DE BORDEAUX</v>
          </cell>
          <cell r="C13" t="str">
            <v>CHR/U</v>
          </cell>
          <cell r="D13" t="str">
            <v>Nouvelle-Aquitaine</v>
          </cell>
          <cell r="E13">
            <v>2.3561788913048036</v>
          </cell>
          <cell r="F13">
            <v>1670243.5921664659</v>
          </cell>
          <cell r="G13">
            <v>2.3561788913048036</v>
          </cell>
          <cell r="H13">
            <v>1711322.2930990441</v>
          </cell>
          <cell r="I13">
            <v>1689084.4951509247</v>
          </cell>
          <cell r="J13">
            <v>1689084.4951509247</v>
          </cell>
          <cell r="K13">
            <v>1910768.7551720939</v>
          </cell>
          <cell r="L13">
            <v>-221684.2600211692</v>
          </cell>
          <cell r="M13"/>
          <cell r="N13"/>
          <cell r="O13">
            <v>1692936.1285471055</v>
          </cell>
          <cell r="P13">
            <v>-3851.6333961808123</v>
          </cell>
        </row>
        <row r="14">
          <cell r="A14" t="str">
            <v>350005179</v>
          </cell>
          <cell r="B14" t="str">
            <v>CHU DE RENNES</v>
          </cell>
          <cell r="C14" t="str">
            <v>CHR/U</v>
          </cell>
          <cell r="D14" t="str">
            <v>Bretagne</v>
          </cell>
          <cell r="E14">
            <v>2.1246677693214466</v>
          </cell>
          <cell r="F14">
            <v>1506130.4302011472</v>
          </cell>
          <cell r="G14">
            <v>2.1246677693214466</v>
          </cell>
          <cell r="H14">
            <v>1543172.8602980869</v>
          </cell>
          <cell r="I14">
            <v>1523120.082159969</v>
          </cell>
          <cell r="J14">
            <v>1523120.082159969</v>
          </cell>
          <cell r="K14">
            <v>1483146.5072548029</v>
          </cell>
          <cell r="L14">
            <v>39973.57490516617</v>
          </cell>
          <cell r="M14"/>
          <cell r="N14"/>
          <cell r="O14">
            <v>1519999.7229359096</v>
          </cell>
          <cell r="P14">
            <v>3120.3592240593862</v>
          </cell>
        </row>
        <row r="15">
          <cell r="A15" t="str">
            <v>210780581</v>
          </cell>
          <cell r="B15" t="str">
            <v>CHU DE DIJON</v>
          </cell>
          <cell r="C15" t="str">
            <v>CHR/U</v>
          </cell>
          <cell r="D15" t="str">
            <v>Bourgogne-Franche-Comté</v>
          </cell>
          <cell r="E15">
            <v>2.006542526572249</v>
          </cell>
          <cell r="F15">
            <v>1422394.0337403095</v>
          </cell>
          <cell r="G15">
            <v>2.006542526572249</v>
          </cell>
          <cell r="H15">
            <v>1457377.0143033497</v>
          </cell>
          <cell r="I15">
            <v>1438439.1113092725</v>
          </cell>
          <cell r="J15">
            <v>1438439.1113092725</v>
          </cell>
          <cell r="K15">
            <v>1377489.1651890327</v>
          </cell>
          <cell r="L15">
            <v>60949.946120239794</v>
          </cell>
          <cell r="M15"/>
          <cell r="N15"/>
          <cell r="O15">
            <v>1433286.5912537531</v>
          </cell>
          <cell r="P15">
            <v>5152.5200555194169</v>
          </cell>
        </row>
        <row r="16">
          <cell r="A16" t="str">
            <v>670780055</v>
          </cell>
          <cell r="B16" t="str">
            <v>HOPITAUX UNIVERSITAIRES DE STRASBOURG</v>
          </cell>
          <cell r="C16" t="str">
            <v>CHR/U</v>
          </cell>
          <cell r="D16" t="str">
            <v>Grand-Est</v>
          </cell>
          <cell r="E16">
            <v>1.9720740592738852</v>
          </cell>
          <cell r="F16">
            <v>1397960.092476618</v>
          </cell>
          <cell r="G16">
            <v>1.9720740592738852</v>
          </cell>
          <cell r="H16">
            <v>1432342.1340086791</v>
          </cell>
          <cell r="I16">
            <v>1413729.5470651747</v>
          </cell>
          <cell r="J16">
            <v>1413729.5470651747</v>
          </cell>
          <cell r="K16">
            <v>1439502.0436799438</v>
          </cell>
          <cell r="L16">
            <v>-25772.496614769101</v>
          </cell>
          <cell r="M16"/>
          <cell r="N16"/>
          <cell r="O16">
            <v>1417441.7900697063</v>
          </cell>
          <cell r="P16">
            <v>-3712.2430045315996</v>
          </cell>
        </row>
        <row r="17">
          <cell r="A17" t="str">
            <v>250000015</v>
          </cell>
          <cell r="B17" t="str">
            <v>CHU DE BESANCON</v>
          </cell>
          <cell r="C17" t="str">
            <v>CHR/U</v>
          </cell>
          <cell r="D17" t="str">
            <v>Bourgogne-Franche-Comté</v>
          </cell>
          <cell r="E17">
            <v>1.953495929430425</v>
          </cell>
          <cell r="F17">
            <v>1384790.4632774137</v>
          </cell>
          <cell r="G17">
            <v>1.953495929430425</v>
          </cell>
          <cell r="H17">
            <v>1418848.6051927935</v>
          </cell>
          <cell r="I17">
            <v>1400411.3600704204</v>
          </cell>
          <cell r="J17">
            <v>1400411.3600704204</v>
          </cell>
          <cell r="K17">
            <v>1329731.2864072965</v>
          </cell>
          <cell r="L17">
            <v>70680.073663123883</v>
          </cell>
          <cell r="M17"/>
          <cell r="N17"/>
          <cell r="O17">
            <v>1404187.5371164044</v>
          </cell>
          <cell r="P17">
            <v>-3776.1770459839609</v>
          </cell>
        </row>
        <row r="18">
          <cell r="A18" t="str">
            <v>490000031</v>
          </cell>
          <cell r="B18" t="str">
            <v>CHU D'ANGERS</v>
          </cell>
          <cell r="C18" t="str">
            <v>CHR/U</v>
          </cell>
          <cell r="D18" t="str">
            <v>Pays-de-la-Loire</v>
          </cell>
          <cell r="E18">
            <v>1.8558779470457603</v>
          </cell>
          <cell r="F18">
            <v>1315591.2143749192</v>
          </cell>
          <cell r="G18">
            <v>1.8558779470457603</v>
          </cell>
          <cell r="H18">
            <v>1347947.4397173172</v>
          </cell>
          <cell r="I18">
            <v>1330431.5206353329</v>
          </cell>
          <cell r="J18">
            <v>1330431.5206353329</v>
          </cell>
          <cell r="K18">
            <v>1166032.5275425969</v>
          </cell>
          <cell r="L18">
            <v>164398.993092736</v>
          </cell>
          <cell r="M18"/>
          <cell r="N18"/>
          <cell r="O18">
            <v>1336889.4703552756</v>
          </cell>
          <cell r="P18">
            <v>-6457.9497199426405</v>
          </cell>
        </row>
        <row r="19">
          <cell r="A19" t="str">
            <v>420784878</v>
          </cell>
          <cell r="B19" t="str">
            <v>CHU DE ST-ETIENNE</v>
          </cell>
          <cell r="C19" t="str">
            <v>CHR/U</v>
          </cell>
          <cell r="D19" t="str">
            <v>Auvergne-Rhône-Alpes</v>
          </cell>
          <cell r="E19">
            <v>1.8020185942449638</v>
          </cell>
          <cell r="F19">
            <v>1277411.4992328545</v>
          </cell>
          <cell r="G19">
            <v>1.8020185942449638</v>
          </cell>
          <cell r="H19">
            <v>1308828.7159735325</v>
          </cell>
          <cell r="I19">
            <v>1291821.1256137944</v>
          </cell>
          <cell r="J19">
            <v>1291821.1256137944</v>
          </cell>
          <cell r="K19">
            <v>1254200.9191396483</v>
          </cell>
          <cell r="L19">
            <v>37620.206474146107</v>
          </cell>
          <cell r="M19"/>
          <cell r="N19"/>
          <cell r="O19">
            <v>1305246.9544755672</v>
          </cell>
          <cell r="P19">
            <v>-13425.828861772781</v>
          </cell>
        </row>
        <row r="20">
          <cell r="A20" t="str">
            <v>760780239</v>
          </cell>
          <cell r="B20" t="str">
            <v>CHU DE ROUEN</v>
          </cell>
          <cell r="C20" t="str">
            <v>CHR/U</v>
          </cell>
          <cell r="D20" t="str">
            <v>Normandie</v>
          </cell>
          <cell r="E20">
            <v>1.6720728935344291</v>
          </cell>
          <cell r="F20">
            <v>1185295.839109459</v>
          </cell>
          <cell r="G20">
            <v>1.6720728935344291</v>
          </cell>
          <cell r="H20">
            <v>1214447.523043328</v>
          </cell>
          <cell r="I20">
            <v>1198666.3702207785</v>
          </cell>
          <cell r="J20">
            <v>1198666.3702207785</v>
          </cell>
          <cell r="K20">
            <v>1226428.4306537365</v>
          </cell>
          <cell r="L20">
            <v>-27762.060432957951</v>
          </cell>
          <cell r="M20"/>
          <cell r="N20"/>
          <cell r="O20">
            <v>1166006.6687333214</v>
          </cell>
          <cell r="P20">
            <v>32659.701487457147</v>
          </cell>
        </row>
        <row r="21">
          <cell r="A21" t="str">
            <v>290000017</v>
          </cell>
          <cell r="B21" t="str">
            <v>RIMBO</v>
          </cell>
          <cell r="C21" t="str">
            <v>GCS</v>
          </cell>
          <cell r="D21" t="str">
            <v>Bretagne</v>
          </cell>
          <cell r="E21">
            <v>1.607713736321299</v>
          </cell>
          <cell r="F21">
            <v>1139673.0426702057</v>
          </cell>
          <cell r="G21">
            <v>1.607713736321299</v>
          </cell>
          <cell r="H21">
            <v>1167702.6596077241</v>
          </cell>
          <cell r="I21">
            <v>1152528.933470601</v>
          </cell>
          <cell r="J21">
            <v>1152528.933470601</v>
          </cell>
          <cell r="K21">
            <v>1070956.5022027912</v>
          </cell>
          <cell r="L21">
            <v>81572.431267809821</v>
          </cell>
          <cell r="M21"/>
          <cell r="N21"/>
          <cell r="O21">
            <v>1151725.6137853987</v>
          </cell>
          <cell r="P21">
            <v>803.31968520232476</v>
          </cell>
        </row>
        <row r="22">
          <cell r="A22" t="str">
            <v>300780038</v>
          </cell>
          <cell r="B22" t="str">
            <v>CHU DE NIMES</v>
          </cell>
          <cell r="C22" t="str">
            <v>CHR/U</v>
          </cell>
          <cell r="D22" t="str">
            <v>Occitanie</v>
          </cell>
          <cell r="E22">
            <v>1.5997957573401214</v>
          </cell>
          <cell r="F22">
            <v>1134060.1608533682</v>
          </cell>
          <cell r="G22">
            <v>1.5997957573401214</v>
          </cell>
          <cell r="H22">
            <v>1161951.7321222157</v>
          </cell>
          <cell r="I22">
            <v>1146852.7364808926</v>
          </cell>
          <cell r="J22">
            <v>1146852.7364808926</v>
          </cell>
          <cell r="K22">
            <v>1280356.4322457886</v>
          </cell>
          <cell r="L22">
            <v>-133503.69576489599</v>
          </cell>
          <cell r="M22"/>
          <cell r="N22"/>
          <cell r="O22">
            <v>1147618.4058069151</v>
          </cell>
          <cell r="P22">
            <v>-765.66932602250017</v>
          </cell>
        </row>
        <row r="23">
          <cell r="A23" t="str">
            <v>800000044</v>
          </cell>
          <cell r="B23" t="str">
            <v>CHU D'AMIENS</v>
          </cell>
          <cell r="C23" t="str">
            <v>CHR/U</v>
          </cell>
          <cell r="D23" t="str">
            <v>Hauts-de-France</v>
          </cell>
          <cell r="E23">
            <v>1.534489746253777</v>
          </cell>
          <cell r="F23">
            <v>1087766.1604489617</v>
          </cell>
          <cell r="G23">
            <v>1.534489746253777</v>
          </cell>
          <cell r="H23">
            <v>1114519.1568377712</v>
          </cell>
          <cell r="I23">
            <v>1100036.5243616966</v>
          </cell>
          <cell r="J23">
            <v>1100036.5243616966</v>
          </cell>
          <cell r="K23">
            <v>1086090.9663593001</v>
          </cell>
          <cell r="L23">
            <v>13945.558002396487</v>
          </cell>
          <cell r="M23"/>
          <cell r="N23"/>
          <cell r="O23">
            <v>1093574.5919990875</v>
          </cell>
          <cell r="P23">
            <v>6461.9323626090772</v>
          </cell>
        </row>
        <row r="24">
          <cell r="A24" t="str">
            <v>060785011</v>
          </cell>
          <cell r="B24" t="str">
            <v>CHU DE NICE - FONDATION LENVAL</v>
          </cell>
          <cell r="C24" t="str">
            <v>CHR/U</v>
          </cell>
          <cell r="D24" t="str">
            <v>Provence-Alpes-Côte-d'Azur</v>
          </cell>
          <cell r="E24">
            <v>1.4940223078108352</v>
          </cell>
          <cell r="F24">
            <v>1059079.6799783364</v>
          </cell>
          <cell r="G24">
            <v>1.4940223078108352</v>
          </cell>
          <cell r="H24">
            <v>1085127.1485282201</v>
          </cell>
          <cell r="I24">
            <v>1071026.4508546737</v>
          </cell>
          <cell r="J24">
            <v>1071026.4508546737</v>
          </cell>
          <cell r="K24">
            <v>1018347.6972817398</v>
          </cell>
          <cell r="L24">
            <v>52678.753572933958</v>
          </cell>
          <cell r="M24"/>
          <cell r="N24"/>
          <cell r="O24">
            <v>1065502.3398563596</v>
          </cell>
          <cell r="P24">
            <v>5524.1109983141068</v>
          </cell>
        </row>
        <row r="25">
          <cell r="A25" t="str">
            <v>860014208</v>
          </cell>
          <cell r="B25" t="str">
            <v>CHU DE POITIERS</v>
          </cell>
          <cell r="C25" t="str">
            <v>CHR/U</v>
          </cell>
          <cell r="D25" t="str">
            <v>Nouvelle-Aquitaine</v>
          </cell>
          <cell r="E25">
            <v>1.4939974407478256</v>
          </cell>
          <cell r="F25">
            <v>1059062.0522622063</v>
          </cell>
          <cell r="G25">
            <v>1.4939974407478256</v>
          </cell>
          <cell r="H25">
            <v>1085109.0872683348</v>
          </cell>
          <cell r="I25">
            <v>1071008.6242920454</v>
          </cell>
          <cell r="J25">
            <v>1071008.6242920454</v>
          </cell>
          <cell r="K25">
            <v>1235832.5042235958</v>
          </cell>
          <cell r="L25">
            <v>-164823.87993155047</v>
          </cell>
          <cell r="M25"/>
          <cell r="N25"/>
          <cell r="O25">
            <v>1072153.0095772033</v>
          </cell>
          <cell r="P25">
            <v>-1144.3852851579431</v>
          </cell>
        </row>
        <row r="26">
          <cell r="A26" t="str">
            <v>690000880</v>
          </cell>
          <cell r="B26" t="str">
            <v>CENTRE LEON BERARD</v>
          </cell>
          <cell r="C26" t="str">
            <v>CLCC</v>
          </cell>
          <cell r="D26" t="str">
            <v>Auvergne-Rhône-Alpes</v>
          </cell>
          <cell r="E26">
            <v>1.4512076350264718</v>
          </cell>
          <cell r="F26">
            <v>1028729.296510982</v>
          </cell>
          <cell r="G26">
            <v>1.4512076350264718</v>
          </cell>
          <cell r="H26">
            <v>1054030.3144643826</v>
          </cell>
          <cell r="I26">
            <v>1040333.7049719617</v>
          </cell>
          <cell r="J26">
            <v>1040333.7049719617</v>
          </cell>
          <cell r="K26">
            <v>929141.37704404187</v>
          </cell>
          <cell r="L26">
            <v>111192.3279279198</v>
          </cell>
          <cell r="M26"/>
          <cell r="N26"/>
          <cell r="O26">
            <v>1028819.9869803177</v>
          </cell>
          <cell r="P26">
            <v>11513.717991643935</v>
          </cell>
        </row>
        <row r="27">
          <cell r="A27" t="str">
            <v>370000481</v>
          </cell>
          <cell r="B27" t="str">
            <v>CHRU DE TOURS</v>
          </cell>
          <cell r="C27" t="str">
            <v>CHR/U</v>
          </cell>
          <cell r="D27" t="str">
            <v>Centre-Val-de-Loire</v>
          </cell>
          <cell r="E27">
            <v>1.413338583644739</v>
          </cell>
          <cell r="F27">
            <v>1001884.7556973873</v>
          </cell>
          <cell r="G27">
            <v>1.413338583644739</v>
          </cell>
          <cell r="H27">
            <v>1026525.5472808585</v>
          </cell>
          <cell r="I27">
            <v>1013186.3488136453</v>
          </cell>
          <cell r="J27">
            <v>1013186.3488136453</v>
          </cell>
          <cell r="K27">
            <v>1070077.0377554579</v>
          </cell>
          <cell r="L27">
            <v>-56890.688941812608</v>
          </cell>
          <cell r="M27"/>
          <cell r="N27"/>
          <cell r="O27">
            <v>1020652.6575117358</v>
          </cell>
          <cell r="P27">
            <v>-7466.3086980904918</v>
          </cell>
        </row>
        <row r="28">
          <cell r="A28" t="str">
            <v>540023264</v>
          </cell>
          <cell r="B28" t="str">
            <v>CHU DE NANCY</v>
          </cell>
          <cell r="C28" t="str">
            <v>CHR/U</v>
          </cell>
          <cell r="D28" t="str">
            <v>Grand-Est</v>
          </cell>
          <cell r="E28">
            <v>1.3291390514937411</v>
          </cell>
          <cell r="F28">
            <v>942197.55216729455</v>
          </cell>
          <cell r="G28">
            <v>1.3291390514937411</v>
          </cell>
          <cell r="H28">
            <v>965370.37057917914</v>
          </cell>
          <cell r="I28">
            <v>952825.85378499597</v>
          </cell>
          <cell r="J28">
            <v>952825.85378499597</v>
          </cell>
          <cell r="K28">
            <v>619533.22749156982</v>
          </cell>
          <cell r="L28">
            <v>333292.62629342615</v>
          </cell>
          <cell r="M28">
            <v>239056</v>
          </cell>
          <cell r="N28">
            <v>94236.626293426147</v>
          </cell>
          <cell r="O28">
            <v>953307.50426222081</v>
          </cell>
          <cell r="P28">
            <v>-481.65047722484451</v>
          </cell>
        </row>
        <row r="29">
          <cell r="A29" t="str">
            <v>140000100</v>
          </cell>
          <cell r="B29" t="str">
            <v>CHU DE CAEN</v>
          </cell>
          <cell r="C29" t="str">
            <v>CHR/U</v>
          </cell>
          <cell r="D29" t="str">
            <v>Normandie</v>
          </cell>
          <cell r="E29">
            <v>1.1861293655929468</v>
          </cell>
          <cell r="F29">
            <v>840821.11917443958</v>
          </cell>
          <cell r="G29">
            <v>1.1861293655929468</v>
          </cell>
          <cell r="H29">
            <v>861500.64128388278</v>
          </cell>
          <cell r="I29">
            <v>850305.86092585151</v>
          </cell>
          <cell r="J29">
            <v>850305.86092585151</v>
          </cell>
          <cell r="K29">
            <v>815117.89004905883</v>
          </cell>
          <cell r="L29">
            <v>35187.970876792679</v>
          </cell>
          <cell r="M29"/>
          <cell r="N29"/>
          <cell r="O29">
            <v>840575.7244265785</v>
          </cell>
          <cell r="P29">
            <v>9730.1364992730087</v>
          </cell>
        </row>
        <row r="30">
          <cell r="A30" t="str">
            <v>750000549</v>
          </cell>
          <cell r="B30" t="str">
            <v>FONDATION OPHTALMOLOGIQUE ROTHSCHILD</v>
          </cell>
          <cell r="C30" t="str">
            <v>EBNL</v>
          </cell>
          <cell r="D30" t="str">
            <v>Île-de-France</v>
          </cell>
          <cell r="E30">
            <v>1.1158636002194464</v>
          </cell>
          <cell r="F30">
            <v>791011.25762408448</v>
          </cell>
          <cell r="G30">
            <v>1.1158636002194464</v>
          </cell>
          <cell r="H30">
            <v>810465.73422776046</v>
          </cell>
          <cell r="I30">
            <v>799934.12757814839</v>
          </cell>
          <cell r="J30">
            <v>855929.51650861884</v>
          </cell>
          <cell r="K30">
            <v>615580.9225204176</v>
          </cell>
          <cell r="L30">
            <v>240348.59398820123</v>
          </cell>
          <cell r="M30"/>
          <cell r="N30"/>
          <cell r="O30">
            <v>855196.66468368785</v>
          </cell>
          <cell r="P30">
            <v>732.85182493098546</v>
          </cell>
        </row>
        <row r="31">
          <cell r="A31" t="str">
            <v>870000015</v>
          </cell>
          <cell r="B31" t="str">
            <v>CHU DE LIMOGES</v>
          </cell>
          <cell r="C31" t="str">
            <v>CHR/U</v>
          </cell>
          <cell r="D31" t="str">
            <v>Nouvelle-Aquitaine</v>
          </cell>
          <cell r="E31">
            <v>1.0231322653732418</v>
          </cell>
          <cell r="F31">
            <v>725276.04609515646</v>
          </cell>
          <cell r="G31">
            <v>1.0231322653732418</v>
          </cell>
          <cell r="H31">
            <v>743113.80217507109</v>
          </cell>
          <cell r="I31">
            <v>733457.40100980457</v>
          </cell>
          <cell r="J31">
            <v>733457.40100980457</v>
          </cell>
          <cell r="K31">
            <v>757076.47325012938</v>
          </cell>
          <cell r="L31">
            <v>-23619.072240324807</v>
          </cell>
          <cell r="M31"/>
          <cell r="N31"/>
          <cell r="O31">
            <v>737038.07605413953</v>
          </cell>
          <cell r="P31">
            <v>-3580.6750443349592</v>
          </cell>
        </row>
        <row r="32">
          <cell r="A32" t="str">
            <v>750160012</v>
          </cell>
          <cell r="B32" t="str">
            <v>INSTITUT CURIE - ST-CLOUD</v>
          </cell>
          <cell r="C32" t="str">
            <v>CLCC</v>
          </cell>
          <cell r="D32" t="str">
            <v>Île-de-France</v>
          </cell>
          <cell r="E32">
            <v>1.0147426324342905</v>
          </cell>
          <cell r="F32">
            <v>719328.81912159163</v>
          </cell>
          <cell r="G32">
            <v>1.0147426324342905</v>
          </cell>
          <cell r="H32">
            <v>737020.30650191579</v>
          </cell>
          <cell r="I32">
            <v>727443.08733884944</v>
          </cell>
          <cell r="J32">
            <v>778364.10345256899</v>
          </cell>
          <cell r="K32">
            <v>864886.91882255371</v>
          </cell>
          <cell r="L32">
            <v>-86522.815369984717</v>
          </cell>
          <cell r="M32"/>
          <cell r="N32"/>
          <cell r="O32">
            <v>782613.20291087101</v>
          </cell>
          <cell r="P32">
            <v>-4249.099458302022</v>
          </cell>
        </row>
        <row r="33">
          <cell r="A33" t="str">
            <v>590000188</v>
          </cell>
          <cell r="B33" t="str">
            <v>CENTRE OSCAR LAMBRET</v>
          </cell>
          <cell r="C33" t="str">
            <v>CLCC</v>
          </cell>
          <cell r="D33" t="str">
            <v>Hauts-de-France</v>
          </cell>
          <cell r="E33">
            <v>0.98551564255959889</v>
          </cell>
          <cell r="F33">
            <v>698610.44636277098</v>
          </cell>
          <cell r="G33">
            <v>0.98551564255959889</v>
          </cell>
          <cell r="H33">
            <v>715792.37702791847</v>
          </cell>
          <cell r="I33">
            <v>706491.00444758136</v>
          </cell>
          <cell r="J33">
            <v>706491.00444758136</v>
          </cell>
          <cell r="K33">
            <v>897586.34956092481</v>
          </cell>
          <cell r="L33">
            <v>-191095.34511334344</v>
          </cell>
          <cell r="M33"/>
          <cell r="N33"/>
          <cell r="O33">
            <v>708965.82391141204</v>
          </cell>
          <cell r="P33">
            <v>-2474.8194638306741</v>
          </cell>
        </row>
        <row r="34">
          <cell r="A34" t="str">
            <v>130001647</v>
          </cell>
          <cell r="B34" t="str">
            <v>INSTITUT PAOLI CALMETTES</v>
          </cell>
          <cell r="C34" t="str">
            <v>CLCC</v>
          </cell>
          <cell r="D34" t="str">
            <v>Provence-Alpes-Côte-d'Azur</v>
          </cell>
          <cell r="E34">
            <v>0.95686742778235589</v>
          </cell>
          <cell r="F34">
            <v>678302.35458956915</v>
          </cell>
          <cell r="G34">
            <v>0.95686742778235589</v>
          </cell>
          <cell r="H34">
            <v>694984.81916942506</v>
          </cell>
          <cell r="I34">
            <v>685953.83064784587</v>
          </cell>
          <cell r="J34">
            <v>685953.83064784587</v>
          </cell>
          <cell r="K34">
            <v>605969.27630142123</v>
          </cell>
          <cell r="L34">
            <v>79984.554346424644</v>
          </cell>
          <cell r="M34"/>
          <cell r="N34"/>
          <cell r="O34">
            <v>675853.73477235029</v>
          </cell>
          <cell r="P34">
            <v>10100.095875495579</v>
          </cell>
        </row>
        <row r="35">
          <cell r="A35" t="str">
            <v>490017258</v>
          </cell>
          <cell r="B35" t="str">
            <v>INSTITUT DE CANCEROLOGIE DE L'OUEST</v>
          </cell>
          <cell r="C35" t="str">
            <v>CLCC</v>
          </cell>
          <cell r="D35" t="str">
            <v>Pays-de-la-Loire</v>
          </cell>
          <cell r="E35">
            <v>0.95594508332625105</v>
          </cell>
          <cell r="F35">
            <v>677648.52481320337</v>
          </cell>
          <cell r="G35">
            <v>0.95594508332625105</v>
          </cell>
          <cell r="H35">
            <v>694314.90881776472</v>
          </cell>
          <cell r="I35">
            <v>685292.62545424001</v>
          </cell>
          <cell r="J35">
            <v>685292.62545424001</v>
          </cell>
          <cell r="K35">
            <v>614341.66171949264</v>
          </cell>
          <cell r="L35">
            <v>70950.963734747376</v>
          </cell>
          <cell r="M35"/>
          <cell r="N35"/>
          <cell r="O35">
            <v>679913.85626244883</v>
          </cell>
          <cell r="P35">
            <v>5378.769191791187</v>
          </cell>
        </row>
        <row r="36">
          <cell r="A36" t="str">
            <v>340000207</v>
          </cell>
          <cell r="B36" t="str">
            <v>INSTITUT REGIONAL CANCER MONTPELLIER</v>
          </cell>
          <cell r="C36" t="str">
            <v>CLCC</v>
          </cell>
          <cell r="D36" t="str">
            <v>Occitanie</v>
          </cell>
          <cell r="E36">
            <v>0.85026352510343184</v>
          </cell>
          <cell r="F36">
            <v>602733.1836719875</v>
          </cell>
          <cell r="G36">
            <v>0.85026352510343184</v>
          </cell>
          <cell r="H36">
            <v>617557.06703266955</v>
          </cell>
          <cell r="I36">
            <v>609532.21435968974</v>
          </cell>
          <cell r="J36">
            <v>609532.21435968974</v>
          </cell>
          <cell r="K36">
            <v>591909.57916106936</v>
          </cell>
          <cell r="L36">
            <v>17622.635198620381</v>
          </cell>
          <cell r="M36"/>
          <cell r="N36"/>
          <cell r="O36">
            <v>611052.04326519556</v>
          </cell>
          <cell r="P36">
            <v>-1519.8289055058267</v>
          </cell>
        </row>
        <row r="37">
          <cell r="A37" t="str">
            <v>920000650</v>
          </cell>
          <cell r="B37" t="str">
            <v>FUSION FOCH</v>
          </cell>
          <cell r="C37" t="str">
            <v>EBNL</v>
          </cell>
          <cell r="D37" t="str">
            <v>Île-de-France</v>
          </cell>
          <cell r="E37">
            <v>0.79615439649832886</v>
          </cell>
          <cell r="F37">
            <v>564376.40793483786</v>
          </cell>
          <cell r="G37">
            <v>0.79615439649832886</v>
          </cell>
          <cell r="H37">
            <v>578256.92798813502</v>
          </cell>
          <cell r="I37">
            <v>570742.76144069084</v>
          </cell>
          <cell r="J37">
            <v>610694.75474153925</v>
          </cell>
          <cell r="K37">
            <v>724070.23818164202</v>
          </cell>
          <cell r="L37">
            <v>-113375.48344010278</v>
          </cell>
          <cell r="M37"/>
          <cell r="N37"/>
          <cell r="O37">
            <v>604687.46550819429</v>
          </cell>
          <cell r="P37">
            <v>6007.2892333449563</v>
          </cell>
        </row>
        <row r="38">
          <cell r="A38" t="str">
            <v>510000029</v>
          </cell>
          <cell r="B38" t="str">
            <v>CHU DE REIMS</v>
          </cell>
          <cell r="C38" t="str">
            <v>CHR/U</v>
          </cell>
          <cell r="D38" t="str">
            <v>Grand-Est</v>
          </cell>
          <cell r="E38">
            <v>0.66471718444664663</v>
          </cell>
          <cell r="F38">
            <v>471203.44810071634</v>
          </cell>
          <cell r="G38">
            <v>0.66471718444664663</v>
          </cell>
          <cell r="H38">
            <v>482792.43165599636</v>
          </cell>
          <cell r="I38">
            <v>476518.7796447174</v>
          </cell>
          <cell r="J38">
            <v>476518.7796447174</v>
          </cell>
          <cell r="K38">
            <v>435111.56739860791</v>
          </cell>
          <cell r="L38">
            <v>41407.212246109499</v>
          </cell>
          <cell r="M38"/>
          <cell r="N38"/>
          <cell r="O38">
            <v>478415.34075540811</v>
          </cell>
          <cell r="P38">
            <v>-1896.5611106907018</v>
          </cell>
        </row>
        <row r="39">
          <cell r="A39" t="str">
            <v>060000528</v>
          </cell>
          <cell r="B39" t="str">
            <v>CENTRE ANTOINE LACASSAGNE</v>
          </cell>
          <cell r="C39" t="str">
            <v>CLCC</v>
          </cell>
          <cell r="D39" t="str">
            <v>Provence-Alpes-Côte-d'Azur</v>
          </cell>
          <cell r="E39">
            <v>0.49227887414367655</v>
          </cell>
          <cell r="F39">
            <v>348965.70805031969</v>
          </cell>
          <cell r="G39">
            <v>0.49227887414367655</v>
          </cell>
          <cell r="H39">
            <v>357548.3231993654</v>
          </cell>
          <cell r="I39">
            <v>352902.15724917623</v>
          </cell>
          <cell r="J39">
            <v>352902.15724917623</v>
          </cell>
          <cell r="K39">
            <v>399143.78105995286</v>
          </cell>
          <cell r="L39">
            <v>-46241.623810776626</v>
          </cell>
          <cell r="M39"/>
          <cell r="N39"/>
          <cell r="O39">
            <v>356536.51594494795</v>
          </cell>
          <cell r="P39">
            <v>-3634.3586957717198</v>
          </cell>
        </row>
        <row r="40">
          <cell r="A40" t="str">
            <v>310782347</v>
          </cell>
          <cell r="B40" t="str">
            <v>INSTITUT CLAUDIUS REGAUD</v>
          </cell>
          <cell r="C40" t="str">
            <v>CLCC</v>
          </cell>
          <cell r="D40" t="str">
            <v>Occitanie</v>
          </cell>
          <cell r="E40">
            <v>0.47998105427073612</v>
          </cell>
          <cell r="F40">
            <v>340248.05298762559</v>
          </cell>
          <cell r="G40">
            <v>0.47998105427073612</v>
          </cell>
          <cell r="H40">
            <v>348616.26231776364</v>
          </cell>
          <cell r="I40">
            <v>344086.16413923056</v>
          </cell>
          <cell r="J40">
            <v>344086.16413923056</v>
          </cell>
          <cell r="K40">
            <v>406621.14191276068</v>
          </cell>
          <cell r="L40">
            <v>-62534.977773530118</v>
          </cell>
          <cell r="M40"/>
          <cell r="N40"/>
          <cell r="O40">
            <v>345825.72473400593</v>
          </cell>
          <cell r="P40">
            <v>-1739.5605947753647</v>
          </cell>
        </row>
        <row r="41">
          <cell r="A41" t="str">
            <v>140000555</v>
          </cell>
          <cell r="B41" t="str">
            <v>CENTRE FRANCOIS BACLESSE</v>
          </cell>
          <cell r="C41" t="str">
            <v>CLCC</v>
          </cell>
          <cell r="D41" t="str">
            <v>Normandie</v>
          </cell>
          <cell r="E41">
            <v>0.47473244415035426</v>
          </cell>
          <cell r="F41">
            <v>336527.42827033467</v>
          </cell>
          <cell r="G41">
            <v>0.47473244415035426</v>
          </cell>
          <cell r="H41">
            <v>344804.13092997216</v>
          </cell>
          <cell r="I41">
            <v>340323.56953822391</v>
          </cell>
          <cell r="J41">
            <v>340323.56953822391</v>
          </cell>
          <cell r="K41">
            <v>334388.14202183252</v>
          </cell>
          <cell r="L41">
            <v>5935.4275163913844</v>
          </cell>
          <cell r="M41"/>
          <cell r="N41"/>
          <cell r="O41">
            <v>343772.12074476405</v>
          </cell>
          <cell r="P41">
            <v>-3448.5512065401417</v>
          </cell>
        </row>
        <row r="42">
          <cell r="A42" t="str">
            <v>330000662</v>
          </cell>
          <cell r="B42" t="str">
            <v>INSTITUT BERGONIE</v>
          </cell>
          <cell r="C42" t="str">
            <v>CLCC</v>
          </cell>
          <cell r="D42" t="str">
            <v>Nouvelle-Aquitaine</v>
          </cell>
          <cell r="E42">
            <v>0.47251756019917668</v>
          </cell>
          <cell r="F42">
            <v>334957.34556545224</v>
          </cell>
          <cell r="G42">
            <v>0.47251756019917668</v>
          </cell>
          <cell r="H42">
            <v>343195.43292479718</v>
          </cell>
          <cell r="I42">
            <v>338735.77577846363</v>
          </cell>
          <cell r="J42">
            <v>338735.77577846363</v>
          </cell>
          <cell r="K42">
            <v>378804.79485604743</v>
          </cell>
          <cell r="L42">
            <v>-40069.019077583798</v>
          </cell>
          <cell r="M42"/>
          <cell r="N42"/>
          <cell r="O42">
            <v>340201.85700778343</v>
          </cell>
          <cell r="P42">
            <v>-1466.081229319796</v>
          </cell>
        </row>
        <row r="43">
          <cell r="A43" t="str">
            <v>780110078</v>
          </cell>
          <cell r="B43" t="str">
            <v>CH DE VERSAILLES</v>
          </cell>
          <cell r="C43" t="str">
            <v>CH</v>
          </cell>
          <cell r="D43" t="str">
            <v>Île-de-France</v>
          </cell>
          <cell r="E43">
            <v>0.46804390611232216</v>
          </cell>
          <cell r="F43">
            <v>331786.07020104211</v>
          </cell>
          <cell r="G43">
            <v>0.46804390611232216</v>
          </cell>
          <cell r="H43">
            <v>339946.16182797984</v>
          </cell>
          <cell r="I43">
            <v>335528.727373667</v>
          </cell>
          <cell r="J43">
            <v>359015.7382898237</v>
          </cell>
          <cell r="K43">
            <v>0</v>
          </cell>
          <cell r="L43">
            <v>359015.7382898237</v>
          </cell>
          <cell r="M43"/>
          <cell r="N43"/>
          <cell r="O43">
            <v>356375.62260118959</v>
          </cell>
          <cell r="P43">
            <v>2640.115688634105</v>
          </cell>
        </row>
        <row r="44">
          <cell r="A44" t="str">
            <v>590051801</v>
          </cell>
          <cell r="B44" t="str">
            <v>FUSION GH INSTITUT CATHOLIQUE DE LILLE</v>
          </cell>
          <cell r="C44" t="str">
            <v>EBNL</v>
          </cell>
          <cell r="D44" t="str">
            <v>Hauts-de-France</v>
          </cell>
          <cell r="E44">
            <v>0.45413098131868107</v>
          </cell>
          <cell r="F44">
            <v>321923.50264701218</v>
          </cell>
          <cell r="G44">
            <v>0.45413098131868107</v>
          </cell>
          <cell r="H44">
            <v>329841.02997681417</v>
          </cell>
          <cell r="I44">
            <v>325554.90677886229</v>
          </cell>
          <cell r="J44">
            <v>325554.90677886229</v>
          </cell>
          <cell r="K44">
            <v>0</v>
          </cell>
          <cell r="L44">
            <v>325554.90677886229</v>
          </cell>
          <cell r="M44"/>
          <cell r="N44"/>
          <cell r="O44">
            <v>325920.80205986073</v>
          </cell>
          <cell r="P44">
            <v>-365.89528099843301</v>
          </cell>
        </row>
        <row r="45">
          <cell r="A45" t="str">
            <v>630000479</v>
          </cell>
          <cell r="B45" t="str">
            <v>CENTRE JEAN PERRIN</v>
          </cell>
          <cell r="C45" t="str">
            <v>CLCC</v>
          </cell>
          <cell r="D45" t="str">
            <v>Auvergne-Rhône-Alpes</v>
          </cell>
          <cell r="E45">
            <v>0.43448772988662832</v>
          </cell>
          <cell r="F45">
            <v>307998.83209046884</v>
          </cell>
          <cell r="G45">
            <v>0.43448772988662832</v>
          </cell>
          <cell r="H45">
            <v>315573.88998643518</v>
          </cell>
          <cell r="I45">
            <v>311473.1613092483</v>
          </cell>
          <cell r="J45">
            <v>311473.1613092483</v>
          </cell>
          <cell r="K45">
            <v>309862.96310889133</v>
          </cell>
          <cell r="L45">
            <v>1610.1982003569719</v>
          </cell>
          <cell r="M45"/>
          <cell r="N45"/>
          <cell r="O45">
            <v>311639.74711193814</v>
          </cell>
          <cell r="P45">
            <v>-166.58580268983496</v>
          </cell>
        </row>
        <row r="46">
          <cell r="A46" t="str">
            <v>210987731</v>
          </cell>
          <cell r="B46" t="str">
            <v>CENTRE GEORGES-FRANCOIS LECLERC</v>
          </cell>
          <cell r="C46" t="str">
            <v>CLCC</v>
          </cell>
          <cell r="D46" t="str">
            <v>Bourgogne-Franche-Comté</v>
          </cell>
          <cell r="E46">
            <v>0.40140251548406108</v>
          </cell>
          <cell r="F46">
            <v>284545.44849753653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/>
          <cell r="N46"/>
          <cell r="O46">
            <v>0</v>
          </cell>
          <cell r="P46">
            <v>0</v>
          </cell>
        </row>
        <row r="47">
          <cell r="A47" t="str">
            <v>690780101</v>
          </cell>
          <cell r="B47" t="str">
            <v>CH LE VINATIER</v>
          </cell>
          <cell r="C47" t="str">
            <v>EPSM</v>
          </cell>
          <cell r="D47" t="str">
            <v>Auvergne-Rhône-Alpes</v>
          </cell>
          <cell r="E47">
            <v>0.36102942422254031</v>
          </cell>
          <cell r="F47">
            <v>255925.84867667401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/>
          <cell r="N47"/>
          <cell r="O47">
            <v>0</v>
          </cell>
          <cell r="P47">
            <v>0</v>
          </cell>
        </row>
        <row r="48">
          <cell r="A48" t="str">
            <v>750810814</v>
          </cell>
          <cell r="B48" t="str">
            <v>SERVICE DE SANTE DES ARMEES</v>
          </cell>
          <cell r="C48" t="str">
            <v>SSA</v>
          </cell>
          <cell r="D48" t="str">
            <v>Île-de-France</v>
          </cell>
          <cell r="E48">
            <v>0.26323369133007823</v>
          </cell>
          <cell r="F48">
            <v>186600.59633371537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/>
          <cell r="N48"/>
          <cell r="O48">
            <v>0</v>
          </cell>
          <cell r="P48">
            <v>0</v>
          </cell>
        </row>
        <row r="49">
          <cell r="A49" t="str">
            <v>750140014</v>
          </cell>
          <cell r="B49" t="str">
            <v>CH STE-ANNE</v>
          </cell>
          <cell r="C49" t="str">
            <v>EPSM</v>
          </cell>
          <cell r="D49" t="str">
            <v>Île-de-France</v>
          </cell>
          <cell r="E49">
            <v>0.240597626799085</v>
          </cell>
          <cell r="F49">
            <v>170554.38614386812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/>
          <cell r="N49"/>
          <cell r="O49">
            <v>0</v>
          </cell>
          <cell r="P49">
            <v>0</v>
          </cell>
        </row>
        <row r="50">
          <cell r="A50" t="str">
            <v>760000166</v>
          </cell>
          <cell r="B50" t="str">
            <v>CENTRE HENRI BECQUEREL</v>
          </cell>
          <cell r="C50" t="str">
            <v>CLCC</v>
          </cell>
          <cell r="D50" t="str">
            <v>Normandie</v>
          </cell>
          <cell r="E50">
            <v>0.22779434129805168</v>
          </cell>
          <cell r="F50">
            <v>161478.41757217093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/>
          <cell r="N50"/>
          <cell r="O50">
            <v>0</v>
          </cell>
          <cell r="P50">
            <v>0</v>
          </cell>
        </row>
        <row r="51">
          <cell r="A51" t="str">
            <v>420013492</v>
          </cell>
          <cell r="B51" t="str">
            <v>INSTITUT DE CANCEROLOGIE LUCIEN NEUWIRTH</v>
          </cell>
          <cell r="C51" t="str">
            <v>CH</v>
          </cell>
          <cell r="D51" t="str">
            <v>Auvergne-Rhône-Alpes</v>
          </cell>
          <cell r="E51">
            <v>0.22186086310250461</v>
          </cell>
          <cell r="F51">
            <v>157272.30488185486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/>
          <cell r="N51"/>
          <cell r="O51">
            <v>0</v>
          </cell>
          <cell r="P51">
            <v>0</v>
          </cell>
        </row>
        <row r="52">
          <cell r="A52" t="str">
            <v>970211207</v>
          </cell>
          <cell r="B52" t="str">
            <v>CHU DE MARTINIQUE</v>
          </cell>
          <cell r="C52" t="str">
            <v>CHR/U</v>
          </cell>
          <cell r="D52" t="str">
            <v>ZZ-Martinique</v>
          </cell>
          <cell r="E52">
            <v>0.21431816692124858</v>
          </cell>
          <cell r="F52">
            <v>151925.4528194358</v>
          </cell>
          <cell r="G52">
            <v>0</v>
          </cell>
          <cell r="H52">
            <v>0</v>
          </cell>
          <cell r="I52">
            <v>300000</v>
          </cell>
          <cell r="J52">
            <v>381000</v>
          </cell>
          <cell r="K52">
            <v>371428.42106707039</v>
          </cell>
          <cell r="L52">
            <v>9571.5789329296094</v>
          </cell>
          <cell r="M52"/>
          <cell r="N52"/>
          <cell r="O52">
            <v>381000</v>
          </cell>
          <cell r="P52">
            <v>0</v>
          </cell>
        </row>
        <row r="53">
          <cell r="A53" t="str">
            <v>F-CHIC-CHIV</v>
          </cell>
          <cell r="B53" t="str">
            <v>FUSION CHI CRETEIL - CHI VILLENEUVE</v>
          </cell>
          <cell r="C53" t="str">
            <v>GCS</v>
          </cell>
          <cell r="D53" t="str">
            <v>Île-de-France</v>
          </cell>
          <cell r="E53">
            <v>0.19805102029160121</v>
          </cell>
          <cell r="F53">
            <v>140394.02898686143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/>
          <cell r="N53"/>
          <cell r="O53">
            <v>0</v>
          </cell>
          <cell r="P53">
            <v>0</v>
          </cell>
        </row>
        <row r="54">
          <cell r="A54" t="str">
            <v>970100228</v>
          </cell>
          <cell r="B54" t="str">
            <v>CHU DE POINTE-A-PITRE</v>
          </cell>
          <cell r="C54" t="str">
            <v>CHR/U</v>
          </cell>
          <cell r="D54" t="str">
            <v>ZZ-Guadeloupe</v>
          </cell>
          <cell r="E54">
            <v>0.18057122154525548</v>
          </cell>
          <cell r="F54">
            <v>128002.98263796751</v>
          </cell>
          <cell r="G54">
            <v>0</v>
          </cell>
          <cell r="H54">
            <v>0</v>
          </cell>
          <cell r="I54">
            <v>300000</v>
          </cell>
          <cell r="J54">
            <v>381000</v>
          </cell>
          <cell r="K54">
            <v>371428.42106707039</v>
          </cell>
          <cell r="L54">
            <v>9571.5789329296094</v>
          </cell>
          <cell r="M54"/>
          <cell r="N54"/>
          <cell r="O54">
            <v>381000</v>
          </cell>
          <cell r="P54">
            <v>0</v>
          </cell>
        </row>
        <row r="55">
          <cell r="A55" t="str">
            <v>970408589</v>
          </cell>
          <cell r="B55" t="str">
            <v>CHU DE LA REUNION</v>
          </cell>
          <cell r="C55" t="str">
            <v>CHR/U</v>
          </cell>
          <cell r="D55" t="str">
            <v>ZZ-Réunion</v>
          </cell>
          <cell r="E55">
            <v>0.17562550111636566</v>
          </cell>
          <cell r="F55">
            <v>124497.0697866621</v>
          </cell>
          <cell r="G55">
            <v>0</v>
          </cell>
          <cell r="H55">
            <v>0</v>
          </cell>
          <cell r="I55">
            <v>300000</v>
          </cell>
          <cell r="J55">
            <v>393000</v>
          </cell>
          <cell r="K55">
            <v>386167.64412528754</v>
          </cell>
          <cell r="L55">
            <v>6832.3558747124625</v>
          </cell>
          <cell r="M55"/>
          <cell r="N55"/>
          <cell r="O55">
            <v>393000</v>
          </cell>
          <cell r="P55">
            <v>0</v>
          </cell>
        </row>
        <row r="56">
          <cell r="A56" t="str">
            <v>450000088</v>
          </cell>
          <cell r="B56" t="str">
            <v>CHR D'ORLEANS</v>
          </cell>
          <cell r="C56" t="str">
            <v>CHR/U</v>
          </cell>
          <cell r="D56" t="str">
            <v>Centre-Val-de-Loire</v>
          </cell>
          <cell r="E56">
            <v>0.16849948674781162</v>
          </cell>
          <cell r="F56">
            <v>119445.59433176897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/>
          <cell r="N56"/>
          <cell r="O56">
            <v>0</v>
          </cell>
          <cell r="P56">
            <v>0</v>
          </cell>
        </row>
        <row r="57">
          <cell r="A57" t="str">
            <v>750000523</v>
          </cell>
          <cell r="B57" t="str">
            <v>FUSION GH PARIS ST-JOSEPH</v>
          </cell>
          <cell r="C57" t="str">
            <v>EBNL</v>
          </cell>
          <cell r="D57" t="str">
            <v>Île-de-France</v>
          </cell>
          <cell r="E57">
            <v>0.15879983335269299</v>
          </cell>
          <cell r="F57">
            <v>112569.72255937525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/>
          <cell r="N57"/>
          <cell r="O57">
            <v>0</v>
          </cell>
          <cell r="P57">
            <v>0</v>
          </cell>
        </row>
        <row r="58">
          <cell r="A58" t="str">
            <v>750110025</v>
          </cell>
          <cell r="B58" t="str">
            <v>CHNO DES QUINZE-VINGT</v>
          </cell>
          <cell r="C58" t="str">
            <v>CH</v>
          </cell>
          <cell r="D58" t="str">
            <v>Île-de-France</v>
          </cell>
          <cell r="E58">
            <v>0.1489957793927183</v>
          </cell>
          <cell r="F58">
            <v>105619.84351397147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/>
          <cell r="N58"/>
          <cell r="O58">
            <v>0</v>
          </cell>
          <cell r="P58">
            <v>0</v>
          </cell>
        </row>
        <row r="59">
          <cell r="A59" t="str">
            <v>F-NORDVALDOISE</v>
          </cell>
          <cell r="B59" t="str">
            <v>GCS DU NORD VAL D'OISE</v>
          </cell>
          <cell r="C59" t="str">
            <v>GCS</v>
          </cell>
          <cell r="D59" t="str">
            <v>Île-de-France</v>
          </cell>
          <cell r="E59">
            <v>0.14551425571309523</v>
          </cell>
          <cell r="F59">
            <v>103151.86765767049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/>
          <cell r="N59"/>
          <cell r="O59">
            <v>0</v>
          </cell>
          <cell r="P59">
            <v>0</v>
          </cell>
        </row>
        <row r="60">
          <cell r="A60" t="str">
            <v>920000684</v>
          </cell>
          <cell r="B60" t="str">
            <v>CENTRE CHIRURGICAL MARIE LANNELONGUE</v>
          </cell>
          <cell r="C60" t="str">
            <v>EBNL</v>
          </cell>
          <cell r="D60" t="str">
            <v>Île-de-France</v>
          </cell>
          <cell r="E60">
            <v>0.12561140911072521</v>
          </cell>
          <cell r="F60">
            <v>89043.175772619448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/>
          <cell r="N60"/>
          <cell r="O60">
            <v>0</v>
          </cell>
          <cell r="P60">
            <v>0</v>
          </cell>
        </row>
        <row r="61">
          <cell r="A61" t="str">
            <v>750006728</v>
          </cell>
          <cell r="B61" t="str">
            <v>FUSION GH DIACONESSES CROIX ST-SIMON</v>
          </cell>
          <cell r="C61" t="str">
            <v>EBNL</v>
          </cell>
          <cell r="D61" t="str">
            <v>Île-de-France</v>
          </cell>
          <cell r="E61">
            <v>0.11174982937600775</v>
          </cell>
          <cell r="F61">
            <v>79217.005605890226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/>
          <cell r="N61"/>
          <cell r="O61">
            <v>0</v>
          </cell>
          <cell r="P61">
            <v>0</v>
          </cell>
        </row>
        <row r="62">
          <cell r="A62" t="str">
            <v>330781287</v>
          </cell>
          <cell r="B62" t="str">
            <v>CH CHARLES PERRENS</v>
          </cell>
          <cell r="C62" t="str">
            <v>EPSM</v>
          </cell>
          <cell r="D62" t="str">
            <v>Nouvelle-Aquitaine</v>
          </cell>
          <cell r="E62">
            <v>0.11096484456126131</v>
          </cell>
          <cell r="F62">
            <v>78660.547069733773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/>
          <cell r="N62"/>
          <cell r="O62">
            <v>0</v>
          </cell>
          <cell r="P62">
            <v>0</v>
          </cell>
        </row>
        <row r="63">
          <cell r="A63" t="str">
            <v>690805361</v>
          </cell>
          <cell r="B63" t="str">
            <v>FUSION CH ST-JOSEPH - ST-LUC</v>
          </cell>
          <cell r="C63" t="str">
            <v>EBNL</v>
          </cell>
          <cell r="D63" t="str">
            <v>Auvergne-Rhône-Alpes</v>
          </cell>
          <cell r="E63">
            <v>8.9177805840196953E-2</v>
          </cell>
          <cell r="F63">
            <v>63216.192674389633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/>
          <cell r="O63">
            <v>0</v>
          </cell>
          <cell r="P63">
            <v>0</v>
          </cell>
        </row>
        <row r="64">
          <cell r="A64" t="str">
            <v>870002466</v>
          </cell>
          <cell r="B64" t="str">
            <v>CH ESQUIROL</v>
          </cell>
          <cell r="C64" t="str">
            <v>EPSM</v>
          </cell>
          <cell r="D64" t="str">
            <v>Nouvelle-Aquitaine</v>
          </cell>
          <cell r="E64">
            <v>8.8619284706171614E-2</v>
          </cell>
          <cell r="F64">
            <v>62820.269279677115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/>
          <cell r="N64"/>
          <cell r="O64">
            <v>0</v>
          </cell>
          <cell r="P64">
            <v>0</v>
          </cell>
        </row>
        <row r="65">
          <cell r="A65" t="str">
            <v>930140025</v>
          </cell>
          <cell r="B65" t="str">
            <v>EPS VILLE-EVRARD</v>
          </cell>
          <cell r="C65" t="str">
            <v>EPSM</v>
          </cell>
          <cell r="D65" t="str">
            <v>Île-de-France</v>
          </cell>
          <cell r="E65">
            <v>8.8043922318188889E-2</v>
          </cell>
          <cell r="F65">
            <v>62412.407489026089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/>
          <cell r="N65"/>
          <cell r="O65">
            <v>0</v>
          </cell>
          <cell r="P65">
            <v>0</v>
          </cell>
        </row>
        <row r="66">
          <cell r="A66" t="str">
            <v>570005165</v>
          </cell>
          <cell r="B66" t="str">
            <v>CHR METZ-THIONVILLE</v>
          </cell>
          <cell r="C66" t="str">
            <v>CHR/U</v>
          </cell>
          <cell r="D66" t="str">
            <v>Grand-Est</v>
          </cell>
          <cell r="E66">
            <v>8.3796353306830815E-2</v>
          </cell>
          <cell r="F66">
            <v>59401.398881111389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/>
          <cell r="N66"/>
          <cell r="O66">
            <v>0</v>
          </cell>
          <cell r="P66">
            <v>0</v>
          </cell>
        </row>
        <row r="67">
          <cell r="A67" t="str">
            <v>130002157</v>
          </cell>
          <cell r="B67" t="str">
            <v>FUSION HOPITAL EUROPEEN MARSEILLE</v>
          </cell>
          <cell r="C67" t="str">
            <v>EBNL</v>
          </cell>
          <cell r="D67" t="str">
            <v>Provence-Alpes-Côte-d'Azur</v>
          </cell>
          <cell r="E67">
            <v>7.4236330195218525E-2</v>
          </cell>
          <cell r="F67">
            <v>52624.507957395814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/>
          <cell r="N67"/>
          <cell r="O67">
            <v>0</v>
          </cell>
          <cell r="P67">
            <v>0</v>
          </cell>
        </row>
        <row r="68">
          <cell r="A68" t="str">
            <v>280000134</v>
          </cell>
          <cell r="B68" t="str">
            <v>CH DE CHARTRES</v>
          </cell>
          <cell r="C68" t="str">
            <v>CH</v>
          </cell>
          <cell r="D68" t="str">
            <v>Centre-Val-de-Loire</v>
          </cell>
          <cell r="E68">
            <v>6.3444983280358011E-2</v>
          </cell>
          <cell r="F68">
            <v>44974.758567862104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>
            <v>0</v>
          </cell>
          <cell r="P68">
            <v>0</v>
          </cell>
        </row>
        <row r="69">
          <cell r="A69" t="str">
            <v>830100616</v>
          </cell>
          <cell r="B69" t="str">
            <v>CH DE TOULON</v>
          </cell>
          <cell r="C69" t="str">
            <v>CH</v>
          </cell>
          <cell r="D69" t="str">
            <v>Provence-Alpes-Côte-d'Azur</v>
          </cell>
          <cell r="E69">
            <v>5.9207295239341415E-2</v>
          </cell>
          <cell r="F69">
            <v>41970.754363330416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/>
          <cell r="N69"/>
          <cell r="O69">
            <v>0</v>
          </cell>
          <cell r="P69">
            <v>0</v>
          </cell>
        </row>
        <row r="70">
          <cell r="A70" t="str">
            <v>910002773</v>
          </cell>
          <cell r="B70" t="str">
            <v>CH SUD FRANCILIEN</v>
          </cell>
          <cell r="C70" t="str">
            <v>CH</v>
          </cell>
          <cell r="D70" t="str">
            <v>Île-de-France</v>
          </cell>
          <cell r="E70">
            <v>5.6232221721136087E-2</v>
          </cell>
          <cell r="F70">
            <v>39861.789930135448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/>
          <cell r="N70"/>
          <cell r="O70">
            <v>0</v>
          </cell>
          <cell r="P70">
            <v>0</v>
          </cell>
        </row>
        <row r="71">
          <cell r="A71" t="str">
            <v>400011177</v>
          </cell>
          <cell r="B71" t="str">
            <v>CH DE MONT-DE-MARSAN</v>
          </cell>
          <cell r="C71" t="str">
            <v>CH</v>
          </cell>
          <cell r="D71" t="str">
            <v>Nouvelle-Aquitaine</v>
          </cell>
          <cell r="E71">
            <v>4.9403327485913653E-2</v>
          </cell>
          <cell r="F71">
            <v>35020.936427858956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/>
          <cell r="N71"/>
          <cell r="O71">
            <v>0</v>
          </cell>
          <cell r="P71">
            <v>0</v>
          </cell>
        </row>
        <row r="72">
          <cell r="A72" t="str">
            <v>640780417</v>
          </cell>
          <cell r="B72" t="str">
            <v>CH DE LA COTE BASQUE</v>
          </cell>
          <cell r="C72" t="str">
            <v>CH</v>
          </cell>
          <cell r="D72" t="str">
            <v>Nouvelle-Aquitaine</v>
          </cell>
          <cell r="E72">
            <v>4.9403327485913653E-2</v>
          </cell>
          <cell r="F72">
            <v>35020.936427858956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/>
          <cell r="N72"/>
          <cell r="O72">
            <v>0</v>
          </cell>
          <cell r="P72">
            <v>0</v>
          </cell>
        </row>
        <row r="73">
          <cell r="A73" t="str">
            <v>F-CHIPS-CHFQ</v>
          </cell>
          <cell r="B73" t="str">
            <v>GCS POISSY-ST-GERMAIN-MANTES</v>
          </cell>
          <cell r="C73" t="str">
            <v>GCS</v>
          </cell>
          <cell r="D73" t="str">
            <v>Île-de-France</v>
          </cell>
          <cell r="E73">
            <v>4.8311720172718689E-2</v>
          </cell>
          <cell r="F73">
            <v>34247.119920651276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/>
          <cell r="N73"/>
          <cell r="O73">
            <v>0</v>
          </cell>
          <cell r="P73">
            <v>0</v>
          </cell>
        </row>
        <row r="74">
          <cell r="A74" t="str">
            <v>590781902</v>
          </cell>
          <cell r="B74" t="str">
            <v>CH DE TOURCOING</v>
          </cell>
          <cell r="C74" t="str">
            <v>CH</v>
          </cell>
          <cell r="D74" t="str">
            <v>Hauts-de-France</v>
          </cell>
          <cell r="E74">
            <v>4.468479665142893E-2</v>
          </cell>
          <cell r="F74">
            <v>31676.073302303321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/>
          <cell r="N74"/>
          <cell r="O74">
            <v>0</v>
          </cell>
          <cell r="P74">
            <v>0</v>
          </cell>
        </row>
        <row r="75">
          <cell r="A75" t="str">
            <v>950110015</v>
          </cell>
          <cell r="B75" t="str">
            <v>CH D'ARGENTEUIL</v>
          </cell>
          <cell r="C75" t="str">
            <v>CH</v>
          </cell>
          <cell r="D75" t="str">
            <v>Île-de-France</v>
          </cell>
          <cell r="E75">
            <v>4.3174212281168023E-2</v>
          </cell>
          <cell r="F75">
            <v>30605.253139128919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/>
          <cell r="N75"/>
          <cell r="O75">
            <v>0</v>
          </cell>
          <cell r="P75">
            <v>0</v>
          </cell>
        </row>
        <row r="76">
          <cell r="A76" t="str">
            <v>750150104</v>
          </cell>
          <cell r="B76" t="str">
            <v>FUSION INSTITUT MUTUALISTE MONTSOURIS</v>
          </cell>
          <cell r="C76" t="str">
            <v>EBNL</v>
          </cell>
          <cell r="D76" t="str">
            <v>Île-de-France</v>
          </cell>
          <cell r="E76">
            <v>4.015796707305818E-2</v>
          </cell>
          <cell r="F76">
            <v>28467.102997032358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/>
          <cell r="N76"/>
          <cell r="O76">
            <v>0</v>
          </cell>
          <cell r="P76">
            <v>0</v>
          </cell>
        </row>
        <row r="77">
          <cell r="A77" t="str">
            <v>170024194</v>
          </cell>
          <cell r="B77" t="str">
            <v>GH LA ROCHELLE-RE-AUNIS</v>
          </cell>
          <cell r="C77" t="str">
            <v>CH</v>
          </cell>
          <cell r="D77" t="str">
            <v>Nouvelle-Aquitaine</v>
          </cell>
          <cell r="E77">
            <v>3.4880828898001169E-2</v>
          </cell>
          <cell r="F77">
            <v>24726.255366831861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/>
          <cell r="N77"/>
          <cell r="O77">
            <v>0</v>
          </cell>
          <cell r="P77">
            <v>0</v>
          </cell>
        </row>
        <row r="78">
          <cell r="A78" t="str">
            <v>680020336</v>
          </cell>
          <cell r="B78" t="str">
            <v>GH REGION MULHOUSE ET SUD ALSACE</v>
          </cell>
          <cell r="C78" t="str">
            <v>CH</v>
          </cell>
          <cell r="D78" t="str">
            <v>Grand-Est</v>
          </cell>
          <cell r="E78">
            <v>3.3834418480344894E-2</v>
          </cell>
          <cell r="F78">
            <v>23984.477948607582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/>
          <cell r="N78"/>
          <cell r="O78">
            <v>0</v>
          </cell>
          <cell r="P78">
            <v>0</v>
          </cell>
        </row>
        <row r="79">
          <cell r="A79" t="str">
            <v>740781133</v>
          </cell>
          <cell r="B79" t="str">
            <v>CH ANNECY-GENEVOIS</v>
          </cell>
          <cell r="C79" t="str">
            <v>CH</v>
          </cell>
          <cell r="D79" t="str">
            <v>Auvergne-Rhône-Alpes</v>
          </cell>
          <cell r="E79">
            <v>2.9220115797622369E-2</v>
          </cell>
          <cell r="F79">
            <v>20713.499876197362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/>
          <cell r="N79"/>
          <cell r="O79">
            <v>0</v>
          </cell>
          <cell r="P79">
            <v>0</v>
          </cell>
        </row>
        <row r="80">
          <cell r="A80" t="str">
            <v>130014228</v>
          </cell>
          <cell r="B80" t="str">
            <v>FUSION HOPITAL ST-JOSEPH MARSEILLE</v>
          </cell>
          <cell r="C80" t="str">
            <v>EBNL</v>
          </cell>
          <cell r="D80" t="str">
            <v>Provence-Alpes-Côte-d'Azur</v>
          </cell>
          <cell r="E80">
            <v>2.493723086106708E-2</v>
          </cell>
          <cell r="F80">
            <v>17677.45658268228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/>
          <cell r="N80"/>
          <cell r="O80">
            <v>0</v>
          </cell>
          <cell r="P80">
            <v>0</v>
          </cell>
        </row>
        <row r="81">
          <cell r="A81" t="str">
            <v>020000063</v>
          </cell>
          <cell r="B81" t="str">
            <v>CH DE ST-QUENTIN</v>
          </cell>
          <cell r="C81" t="str">
            <v>CH</v>
          </cell>
          <cell r="D81" t="str">
            <v>Hauts-de-France</v>
          </cell>
          <cell r="E81">
            <v>2.4222238189578037E-2</v>
          </cell>
          <cell r="F81">
            <v>17170.613943353128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/>
          <cell r="N81"/>
          <cell r="O81">
            <v>0</v>
          </cell>
          <cell r="P81">
            <v>0</v>
          </cell>
        </row>
        <row r="82">
          <cell r="A82" t="str">
            <v>770110054</v>
          </cell>
          <cell r="B82" t="str">
            <v>CH DE MELUN</v>
          </cell>
          <cell r="C82" t="str">
            <v>CH</v>
          </cell>
          <cell r="D82" t="str">
            <v>Île-de-France</v>
          </cell>
          <cell r="E82">
            <v>1.9747565790361851E-2</v>
          </cell>
          <cell r="F82">
            <v>13998.616719621044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/>
          <cell r="N82"/>
          <cell r="O82">
            <v>0</v>
          </cell>
          <cell r="P82">
            <v>0</v>
          </cell>
        </row>
        <row r="83">
          <cell r="A83" t="str">
            <v>620100685</v>
          </cell>
          <cell r="B83" t="str">
            <v>CH DE LENS</v>
          </cell>
          <cell r="C83" t="str">
            <v>CH</v>
          </cell>
          <cell r="D83" t="str">
            <v>Hauts-de-France</v>
          </cell>
          <cell r="E83">
            <v>1.9607935506855512E-2</v>
          </cell>
          <cell r="F83">
            <v>13899.635870942911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/>
          <cell r="N83"/>
          <cell r="O83">
            <v>0</v>
          </cell>
          <cell r="P83">
            <v>0</v>
          </cell>
        </row>
        <row r="84">
          <cell r="A84" t="str">
            <v>640781290</v>
          </cell>
          <cell r="B84" t="str">
            <v>CH DE PAU</v>
          </cell>
          <cell r="C84" t="str">
            <v>CH</v>
          </cell>
          <cell r="D84" t="str">
            <v>Nouvelle-Aquitaine</v>
          </cell>
          <cell r="E84">
            <v>1.9607935506855512E-2</v>
          </cell>
          <cell r="F84">
            <v>13899.635870942911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/>
          <cell r="N84"/>
          <cell r="O84">
            <v>0</v>
          </cell>
          <cell r="P84">
            <v>0</v>
          </cell>
        </row>
        <row r="85">
          <cell r="A85" t="str">
            <v>910019447</v>
          </cell>
          <cell r="B85" t="str">
            <v>CH SUD ESSONNE</v>
          </cell>
          <cell r="C85" t="str">
            <v>CH</v>
          </cell>
          <cell r="D85" t="str">
            <v>Île-de-France</v>
          </cell>
          <cell r="E85">
            <v>1.4941475644978422E-2</v>
          </cell>
          <cell r="F85">
            <v>10591.684716993817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/>
          <cell r="N85"/>
          <cell r="O85">
            <v>0</v>
          </cell>
          <cell r="P85">
            <v>0</v>
          </cell>
        </row>
        <row r="86">
          <cell r="A86" t="str">
            <v>750056277</v>
          </cell>
          <cell r="B86" t="str">
            <v>GCS RAMSAY-GDS RE</v>
          </cell>
          <cell r="C86" t="str">
            <v>GCS</v>
          </cell>
          <cell r="D86" t="str">
            <v>Île-de-France</v>
          </cell>
          <cell r="E86">
            <v>1.4418270436150285E-2</v>
          </cell>
          <cell r="F86">
            <v>10220.796007881676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/>
          <cell r="N86"/>
          <cell r="O86">
            <v>0</v>
          </cell>
          <cell r="P86">
            <v>0</v>
          </cell>
        </row>
        <row r="87">
          <cell r="A87" t="str">
            <v>760780270</v>
          </cell>
          <cell r="B87" t="str">
            <v>CH DU ROUVRAY</v>
          </cell>
          <cell r="C87" t="str">
            <v>EPSM</v>
          </cell>
          <cell r="D87" t="str">
            <v>Normandie</v>
          </cell>
          <cell r="E87">
            <v>1.4418270436150285E-2</v>
          </cell>
          <cell r="F87">
            <v>10220.796007881676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/>
          <cell r="N87"/>
          <cell r="O87">
            <v>0</v>
          </cell>
          <cell r="P87">
            <v>0</v>
          </cell>
        </row>
        <row r="88">
          <cell r="A88" t="str">
            <v>560023210</v>
          </cell>
          <cell r="B88" t="str">
            <v>CH BRETAGNE ATLANTIQUE</v>
          </cell>
          <cell r="C88" t="str">
            <v>CH</v>
          </cell>
          <cell r="D88" t="str">
            <v>Bretagne</v>
          </cell>
          <cell r="E88">
            <v>9.8039677534277562E-3</v>
          </cell>
          <cell r="F88">
            <v>6949.8179354714557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/>
          <cell r="N88"/>
          <cell r="O88">
            <v>0</v>
          </cell>
          <cell r="P88">
            <v>0</v>
          </cell>
        </row>
        <row r="89">
          <cell r="A89" t="str">
            <v>130001928</v>
          </cell>
          <cell r="B89" t="str">
            <v>CENTRE GERONTOLOGIQUE DEPARTEMENTAL</v>
          </cell>
          <cell r="C89" t="str">
            <v>CH</v>
          </cell>
          <cell r="D89" t="str">
            <v>Provence-Alpes-Côte-d'Azur</v>
          </cell>
          <cell r="E89">
            <v>9.8039677534277562E-3</v>
          </cell>
          <cell r="F89">
            <v>6949.8179354714557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/>
          <cell r="N89"/>
          <cell r="O89">
            <v>0</v>
          </cell>
          <cell r="P89">
            <v>0</v>
          </cell>
        </row>
        <row r="90">
          <cell r="A90" t="str">
            <v>080000615</v>
          </cell>
          <cell r="B90" t="str">
            <v>CH DE CHARLEVILLE-MEZIERES</v>
          </cell>
          <cell r="C90" t="str">
            <v>CH</v>
          </cell>
          <cell r="D90" t="str">
            <v>Grand-Est</v>
          </cell>
          <cell r="E90">
            <v>9.6121802907668547E-3</v>
          </cell>
          <cell r="F90">
            <v>6813.8640052544497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/>
          <cell r="N90"/>
          <cell r="O90">
            <v>0</v>
          </cell>
          <cell r="P90">
            <v>0</v>
          </cell>
        </row>
        <row r="91">
          <cell r="A91" t="str">
            <v>840000350</v>
          </cell>
          <cell r="B91" t="str">
            <v>INSTITUT STE-CATHERINE</v>
          </cell>
          <cell r="C91" t="str">
            <v>EBNL</v>
          </cell>
          <cell r="D91" t="str">
            <v>Provence-Alpes-Côte-d'Azur</v>
          </cell>
          <cell r="E91">
            <v>1.0275015783101332E-2</v>
          </cell>
          <cell r="F91">
            <v>7283.7335630447233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/>
          <cell r="N91"/>
          <cell r="O91">
            <v>0</v>
          </cell>
          <cell r="P91">
            <v>0</v>
          </cell>
        </row>
        <row r="92">
          <cell r="A92" t="str">
            <v>750058448</v>
          </cell>
          <cell r="B92" t="str">
            <v>GCS VIVALTO SANTE ERI</v>
          </cell>
          <cell r="C92" t="str">
            <v>GCS</v>
          </cell>
          <cell r="D92" t="str">
            <v>Île-de-France</v>
          </cell>
          <cell r="E92">
            <v>5.1375078915506661E-3</v>
          </cell>
          <cell r="F92">
            <v>3641.8667815223616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/>
          <cell r="N92"/>
          <cell r="O92">
            <v>0</v>
          </cell>
          <cell r="P92">
            <v>0</v>
          </cell>
        </row>
        <row r="93">
          <cell r="A93" t="str">
            <v>130041916</v>
          </cell>
          <cell r="B93" t="str">
            <v>CHI AIX-PERTHUIS</v>
          </cell>
          <cell r="C93" t="str">
            <v>CH</v>
          </cell>
          <cell r="D93" t="str">
            <v>Provence-Alpes-Côte-d'Azur</v>
          </cell>
          <cell r="E93">
            <v>4.997877608044328E-3</v>
          </cell>
          <cell r="F93">
            <v>3542.8859328442304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/>
          <cell r="N93"/>
          <cell r="O93">
            <v>0</v>
          </cell>
          <cell r="P93">
            <v>0</v>
          </cell>
        </row>
        <row r="94">
          <cell r="A94" t="str">
            <v>860780048</v>
          </cell>
          <cell r="B94" t="str">
            <v>CH HENRI LABORIT</v>
          </cell>
          <cell r="C94" t="str">
            <v>EPSM</v>
          </cell>
          <cell r="D94" t="str">
            <v>Nouvelle-Aquitaine</v>
          </cell>
          <cell r="E94">
            <v>4.8060901453834274E-3</v>
          </cell>
          <cell r="F94">
            <v>3406.9320026272248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/>
          <cell r="N94"/>
          <cell r="O94">
            <v>0</v>
          </cell>
          <cell r="P94">
            <v>0</v>
          </cell>
        </row>
        <row r="95">
          <cell r="A95" t="str">
            <v>340780642</v>
          </cell>
          <cell r="B95" t="str">
            <v>CLINIQUE BEAU SOLEIL</v>
          </cell>
          <cell r="C95" t="str">
            <v>EBNL</v>
          </cell>
          <cell r="D95" t="str">
            <v>Occitanie</v>
          </cell>
          <cell r="E95">
            <v>4.8060901453834274E-3</v>
          </cell>
          <cell r="F95">
            <v>3406.9320026272248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/>
          <cell r="N95"/>
          <cell r="O95">
            <v>0</v>
          </cell>
          <cell r="P95">
            <v>0</v>
          </cell>
        </row>
        <row r="96">
          <cell r="A96" t="str">
            <v>030780118</v>
          </cell>
          <cell r="B96" t="str">
            <v>CH DE VICHY</v>
          </cell>
          <cell r="C96" t="str">
            <v>CH</v>
          </cell>
          <cell r="D96" t="str">
            <v>Auvergne-Rhône-Alpes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/>
          <cell r="N96"/>
          <cell r="O96">
            <v>0</v>
          </cell>
          <cell r="P96">
            <v>0</v>
          </cell>
        </row>
        <row r="97">
          <cell r="A97" t="str">
            <v>070780358</v>
          </cell>
          <cell r="B97" t="str">
            <v>CH D'ARDECHE-NORD</v>
          </cell>
          <cell r="C97" t="str">
            <v>CH</v>
          </cell>
          <cell r="D97" t="str">
            <v>Auvergne-Rhône-Alpes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/>
          <cell r="N97"/>
          <cell r="O97">
            <v>0</v>
          </cell>
          <cell r="P97">
            <v>0</v>
          </cell>
        </row>
        <row r="98">
          <cell r="A98" t="str">
            <v>260000021</v>
          </cell>
          <cell r="B98" t="str">
            <v>CH DE VALENCE</v>
          </cell>
          <cell r="C98" t="str">
            <v>CH</v>
          </cell>
          <cell r="D98" t="str">
            <v>Auvergne-Rhône-Alpes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/>
          <cell r="N98"/>
          <cell r="O98">
            <v>0</v>
          </cell>
          <cell r="P98">
            <v>0</v>
          </cell>
        </row>
        <row r="99">
          <cell r="A99" t="str">
            <v>380780049</v>
          </cell>
          <cell r="B99" t="str">
            <v>CH DE BOURGOIN-JALLIEU</v>
          </cell>
          <cell r="C99" t="str">
            <v>CH</v>
          </cell>
          <cell r="D99" t="str">
            <v>Auvergne-Rhône-Alpes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/>
          <cell r="N99"/>
          <cell r="O99">
            <v>0</v>
          </cell>
          <cell r="P99">
            <v>0</v>
          </cell>
        </row>
        <row r="100">
          <cell r="A100" t="str">
            <v>690036900</v>
          </cell>
          <cell r="B100" t="str">
            <v>CLINIQUE DE LA SAUVEGARDE - LYON</v>
          </cell>
          <cell r="C100" t="str">
            <v>CLINIQUE</v>
          </cell>
          <cell r="D100" t="str">
            <v>Auvergne-Rhône-Alpes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/>
          <cell r="N100"/>
          <cell r="O100">
            <v>0</v>
          </cell>
          <cell r="P100">
            <v>0</v>
          </cell>
        </row>
        <row r="101">
          <cell r="A101" t="str">
            <v>690782222</v>
          </cell>
          <cell r="B101" t="str">
            <v>CH DE VILLEFRANCHE-SUR-SAONE</v>
          </cell>
          <cell r="C101" t="str">
            <v>CH</v>
          </cell>
          <cell r="D101" t="str">
            <v>Auvergne-Rhône-Alpes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/>
          <cell r="N101"/>
          <cell r="O101">
            <v>0</v>
          </cell>
          <cell r="P101">
            <v>0</v>
          </cell>
        </row>
        <row r="102">
          <cell r="A102" t="str">
            <v>690796727</v>
          </cell>
          <cell r="B102" t="str">
            <v>ASSOCIATION RECHERCHE HANDICAP ET SANTE MENTALE</v>
          </cell>
          <cell r="C102" t="str">
            <v>EBNL</v>
          </cell>
          <cell r="D102" t="str">
            <v>Auvergne-Rhône-Alpes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/>
          <cell r="N102"/>
          <cell r="O102">
            <v>0</v>
          </cell>
          <cell r="P102">
            <v>0</v>
          </cell>
        </row>
        <row r="103">
          <cell r="A103" t="str">
            <v>730000015</v>
          </cell>
          <cell r="B103" t="str">
            <v>CH METROPOLE SAVOIE</v>
          </cell>
          <cell r="C103" t="str">
            <v>CH</v>
          </cell>
          <cell r="D103" t="str">
            <v>Auvergne-Rhône-Alpes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/>
          <cell r="N103"/>
          <cell r="O103">
            <v>0</v>
          </cell>
          <cell r="P103">
            <v>0</v>
          </cell>
        </row>
        <row r="104">
          <cell r="A104" t="str">
            <v>730010048</v>
          </cell>
          <cell r="B104" t="str">
            <v>HOPITAL PRIVE MEDIPOLE DE SAVOIE</v>
          </cell>
          <cell r="C104" t="str">
            <v>CLINIQUE</v>
          </cell>
          <cell r="D104" t="str">
            <v>Auvergne-Rhône-Alpes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/>
          <cell r="N104"/>
          <cell r="O104">
            <v>0</v>
          </cell>
          <cell r="P104">
            <v>0</v>
          </cell>
        </row>
        <row r="105">
          <cell r="A105" t="str">
            <v>740790258</v>
          </cell>
          <cell r="B105" t="str">
            <v>CH ALPES-LEMAN</v>
          </cell>
          <cell r="C105" t="str">
            <v>CH</v>
          </cell>
          <cell r="D105" t="str">
            <v>Auvergne-Rhône-Alpes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/>
          <cell r="N105"/>
          <cell r="O105">
            <v>0</v>
          </cell>
          <cell r="P105">
            <v>0</v>
          </cell>
        </row>
        <row r="106">
          <cell r="A106" t="str">
            <v>740790381</v>
          </cell>
          <cell r="B106" t="str">
            <v>CH HOPITAUX DU LEMAN</v>
          </cell>
          <cell r="C106" t="str">
            <v>CH</v>
          </cell>
          <cell r="D106" t="str">
            <v>Auvergne-Rhône-Alpes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/>
          <cell r="N106"/>
          <cell r="O106">
            <v>0</v>
          </cell>
          <cell r="P106">
            <v>0</v>
          </cell>
        </row>
        <row r="107">
          <cell r="A107" t="str">
            <v>210780607</v>
          </cell>
          <cell r="B107" t="str">
            <v>CH LA CHARTREUSE</v>
          </cell>
          <cell r="C107" t="str">
            <v>EPSM</v>
          </cell>
          <cell r="D107" t="str">
            <v>Bourgogne-Franche-Comté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/>
          <cell r="N107"/>
          <cell r="O107">
            <v>0</v>
          </cell>
          <cell r="P107">
            <v>0</v>
          </cell>
        </row>
        <row r="108">
          <cell r="A108" t="str">
            <v>700004096</v>
          </cell>
          <cell r="B108" t="str">
            <v>ASSOCIATION HOSPITALIERE DE BOURGOGNE FRANCHE-COMTE</v>
          </cell>
          <cell r="C108" t="str">
            <v>EBNL</v>
          </cell>
          <cell r="D108" t="str">
            <v>Bourgogne-Franche-Comté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/>
          <cell r="N108"/>
          <cell r="O108">
            <v>0</v>
          </cell>
          <cell r="P108">
            <v>0</v>
          </cell>
        </row>
        <row r="109">
          <cell r="A109" t="str">
            <v>710780263</v>
          </cell>
          <cell r="B109" t="str">
            <v>CH DE MACON</v>
          </cell>
          <cell r="C109" t="str">
            <v>CH</v>
          </cell>
          <cell r="D109" t="str">
            <v>Bourgogne-Franche-Comté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/>
          <cell r="N109"/>
          <cell r="O109">
            <v>0</v>
          </cell>
          <cell r="P109">
            <v>0</v>
          </cell>
        </row>
        <row r="110">
          <cell r="A110" t="str">
            <v>710780958</v>
          </cell>
          <cell r="B110" t="str">
            <v>CH DE CHALON-SUR-SAONE</v>
          </cell>
          <cell r="C110" t="str">
            <v>CH</v>
          </cell>
          <cell r="D110" t="str">
            <v>Bourgogne-Franche-Comté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/>
          <cell r="N110"/>
          <cell r="O110">
            <v>0</v>
          </cell>
          <cell r="P110">
            <v>0</v>
          </cell>
        </row>
        <row r="111">
          <cell r="A111" t="str">
            <v>890000037</v>
          </cell>
          <cell r="B111" t="str">
            <v>CH D'AUXERRE</v>
          </cell>
          <cell r="C111" t="str">
            <v>CH</v>
          </cell>
          <cell r="D111" t="str">
            <v>Bourgogne-Franche-Comté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/>
          <cell r="N111"/>
          <cell r="O111">
            <v>0</v>
          </cell>
          <cell r="P111">
            <v>0</v>
          </cell>
        </row>
        <row r="112">
          <cell r="A112" t="str">
            <v>900000365</v>
          </cell>
          <cell r="B112" t="str">
            <v>HOPITAL NORD FRANCHE COMTE</v>
          </cell>
          <cell r="C112" t="str">
            <v>CH</v>
          </cell>
          <cell r="D112" t="str">
            <v>Bourgogne-Franche-Comté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/>
          <cell r="N112"/>
          <cell r="O112">
            <v>0</v>
          </cell>
          <cell r="P112">
            <v>0</v>
          </cell>
        </row>
        <row r="113">
          <cell r="A113" t="str">
            <v>220000020</v>
          </cell>
          <cell r="B113" t="str">
            <v>CH DE ST-BRIEUC</v>
          </cell>
          <cell r="C113" t="str">
            <v>CH</v>
          </cell>
          <cell r="D113" t="str">
            <v>Bretagne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/>
          <cell r="N113"/>
          <cell r="O113">
            <v>0</v>
          </cell>
          <cell r="P113">
            <v>0</v>
          </cell>
        </row>
        <row r="114">
          <cell r="A114" t="str">
            <v>220000640</v>
          </cell>
          <cell r="B114" t="str">
            <v>CLINIQUE ARMORICAINE DE RADIOLOGIE</v>
          </cell>
          <cell r="C114" t="str">
            <v>CLINIQUE</v>
          </cell>
          <cell r="D114" t="str">
            <v>Bretagne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/>
          <cell r="N114"/>
          <cell r="O114">
            <v>0</v>
          </cell>
          <cell r="P114">
            <v>0</v>
          </cell>
        </row>
        <row r="115">
          <cell r="A115" t="str">
            <v>350000022</v>
          </cell>
          <cell r="B115" t="str">
            <v>CH DE ST-MALO</v>
          </cell>
          <cell r="C115" t="str">
            <v>CH</v>
          </cell>
          <cell r="D115" t="str">
            <v>Bretagne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/>
          <cell r="N115"/>
          <cell r="O115">
            <v>0</v>
          </cell>
          <cell r="P115">
            <v>0</v>
          </cell>
        </row>
        <row r="116">
          <cell r="A116" t="str">
            <v>350000071</v>
          </cell>
          <cell r="B116" t="str">
            <v>HOPITAL ARTHUR GARDINER</v>
          </cell>
          <cell r="C116" t="str">
            <v>EBNL</v>
          </cell>
          <cell r="D116" t="str">
            <v>Bretagne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/>
          <cell r="N116"/>
          <cell r="O116">
            <v>0</v>
          </cell>
          <cell r="P116">
            <v>0</v>
          </cell>
        </row>
        <row r="117">
          <cell r="A117" t="str">
            <v>560005746</v>
          </cell>
          <cell r="B117" t="str">
            <v>CH BRETAGNE SUD</v>
          </cell>
          <cell r="C117" t="str">
            <v>CH</v>
          </cell>
          <cell r="D117" t="str">
            <v>Bretagne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/>
          <cell r="N117"/>
          <cell r="O117">
            <v>0</v>
          </cell>
          <cell r="P117">
            <v>0</v>
          </cell>
        </row>
        <row r="118">
          <cell r="A118" t="str">
            <v>280000183</v>
          </cell>
          <cell r="B118" t="str">
            <v>CH DE DREUX</v>
          </cell>
          <cell r="C118" t="str">
            <v>CH</v>
          </cell>
          <cell r="D118" t="str">
            <v>Centre-Val-de-Loire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/>
          <cell r="N118"/>
          <cell r="O118">
            <v>0</v>
          </cell>
          <cell r="P118">
            <v>0</v>
          </cell>
        </row>
        <row r="119">
          <cell r="A119" t="str">
            <v>100000017</v>
          </cell>
          <cell r="B119" t="str">
            <v>CH DE TROYES</v>
          </cell>
          <cell r="C119" t="str">
            <v>CH</v>
          </cell>
          <cell r="D119" t="str">
            <v>Grand-Est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/>
          <cell r="N119"/>
          <cell r="O119">
            <v>0</v>
          </cell>
          <cell r="P119">
            <v>0</v>
          </cell>
        </row>
        <row r="120">
          <cell r="A120" t="str">
            <v>510000060</v>
          </cell>
          <cell r="B120" t="str">
            <v>CH D'EPERNAY</v>
          </cell>
          <cell r="C120" t="str">
            <v>CH</v>
          </cell>
          <cell r="D120" t="str">
            <v>Grand-Est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/>
          <cell r="N120"/>
          <cell r="O120">
            <v>0</v>
          </cell>
          <cell r="P120">
            <v>0</v>
          </cell>
        </row>
        <row r="121">
          <cell r="A121" t="str">
            <v>550003354</v>
          </cell>
          <cell r="B121" t="str">
            <v>CH DE BAR-LE-DUC</v>
          </cell>
          <cell r="C121" t="str">
            <v>CH</v>
          </cell>
          <cell r="D121" t="str">
            <v>Grand-Est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/>
          <cell r="N121"/>
          <cell r="O121">
            <v>0</v>
          </cell>
          <cell r="P121">
            <v>0</v>
          </cell>
        </row>
        <row r="122">
          <cell r="A122" t="str">
            <v>680000973</v>
          </cell>
          <cell r="B122" t="str">
            <v>CH DE COLMAR</v>
          </cell>
          <cell r="C122" t="str">
            <v>CH</v>
          </cell>
          <cell r="D122" t="str">
            <v>Grand-Est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/>
          <cell r="N122"/>
          <cell r="O122">
            <v>0</v>
          </cell>
          <cell r="P122">
            <v>0</v>
          </cell>
        </row>
        <row r="123">
          <cell r="A123" t="str">
            <v>880007059</v>
          </cell>
          <cell r="B123" t="str">
            <v>CHI D'EPINAL</v>
          </cell>
          <cell r="C123" t="str">
            <v>CH</v>
          </cell>
          <cell r="D123" t="str">
            <v>Grand-Est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/>
          <cell r="N123"/>
          <cell r="O123">
            <v>0</v>
          </cell>
          <cell r="P123">
            <v>0</v>
          </cell>
        </row>
        <row r="124">
          <cell r="A124" t="str">
            <v>590044665</v>
          </cell>
          <cell r="B124" t="str">
            <v>CLINIQUE DES 4 CANTONS</v>
          </cell>
          <cell r="C124" t="str">
            <v>EBNL</v>
          </cell>
          <cell r="D124" t="str">
            <v>Hauts-de-France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/>
          <cell r="N124"/>
          <cell r="O124">
            <v>0</v>
          </cell>
          <cell r="P124">
            <v>0</v>
          </cell>
        </row>
        <row r="125">
          <cell r="A125" t="str">
            <v>590781415</v>
          </cell>
          <cell r="B125" t="str">
            <v>CH DE DUNKERQUE</v>
          </cell>
          <cell r="C125" t="str">
            <v>CH</v>
          </cell>
          <cell r="D125" t="str">
            <v>Hauts-de-France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/>
          <cell r="N125"/>
          <cell r="O125">
            <v>0</v>
          </cell>
          <cell r="P125">
            <v>0</v>
          </cell>
        </row>
        <row r="126">
          <cell r="A126" t="str">
            <v>590782215</v>
          </cell>
          <cell r="B126" t="str">
            <v>CH DE VALENCIENNES</v>
          </cell>
          <cell r="C126" t="str">
            <v>CH</v>
          </cell>
          <cell r="D126" t="str">
            <v>Hauts-de-France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/>
          <cell r="N126"/>
          <cell r="O126">
            <v>0</v>
          </cell>
          <cell r="P126">
            <v>0</v>
          </cell>
        </row>
        <row r="127">
          <cell r="A127" t="str">
            <v>590782421</v>
          </cell>
          <cell r="B127" t="str">
            <v>CH DE ROUBAIX</v>
          </cell>
          <cell r="C127" t="str">
            <v>CH</v>
          </cell>
          <cell r="D127" t="str">
            <v>Hauts-de-France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/>
          <cell r="N127"/>
          <cell r="O127">
            <v>0</v>
          </cell>
          <cell r="P127">
            <v>0</v>
          </cell>
        </row>
        <row r="128">
          <cell r="A128" t="str">
            <v>590782637</v>
          </cell>
          <cell r="B128" t="str">
            <v>CH D'ARMENTIERES</v>
          </cell>
          <cell r="C128" t="str">
            <v>CH</v>
          </cell>
          <cell r="D128" t="str">
            <v>Hauts-de-France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/>
          <cell r="N128"/>
          <cell r="O128">
            <v>0</v>
          </cell>
          <cell r="P128">
            <v>0</v>
          </cell>
        </row>
        <row r="129">
          <cell r="A129" t="str">
            <v>590783239</v>
          </cell>
          <cell r="B129" t="str">
            <v>CH DE DOUAI</v>
          </cell>
          <cell r="C129" t="str">
            <v>CH</v>
          </cell>
          <cell r="D129" t="str">
            <v>Hauts-de-France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/>
          <cell r="N129"/>
          <cell r="O129">
            <v>0</v>
          </cell>
          <cell r="P129">
            <v>0</v>
          </cell>
        </row>
        <row r="130">
          <cell r="A130" t="str">
            <v>600100721</v>
          </cell>
          <cell r="B130" t="str">
            <v>CHI DE COMPIEGNE-NOYON</v>
          </cell>
          <cell r="C130" t="str">
            <v>CH</v>
          </cell>
          <cell r="D130" t="str">
            <v>Hauts-de-France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/>
          <cell r="N130"/>
          <cell r="O130">
            <v>0</v>
          </cell>
          <cell r="P130">
            <v>0</v>
          </cell>
        </row>
        <row r="131">
          <cell r="A131" t="str">
            <v>600101984</v>
          </cell>
          <cell r="B131" t="str">
            <v>GH PUBLIC DU SUD DE L'OISE</v>
          </cell>
          <cell r="C131" t="str">
            <v>CH</v>
          </cell>
          <cell r="D131" t="str">
            <v>Hauts-de-France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/>
          <cell r="N131"/>
          <cell r="O131">
            <v>0</v>
          </cell>
          <cell r="P131">
            <v>0</v>
          </cell>
        </row>
        <row r="132">
          <cell r="A132" t="str">
            <v>620100057</v>
          </cell>
          <cell r="B132" t="str">
            <v>CH D'ARRAS</v>
          </cell>
          <cell r="C132" t="str">
            <v>CH</v>
          </cell>
          <cell r="D132" t="str">
            <v>Hauts-de-France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/>
          <cell r="N132"/>
          <cell r="O132">
            <v>0</v>
          </cell>
          <cell r="P132">
            <v>0</v>
          </cell>
        </row>
        <row r="133">
          <cell r="A133" t="str">
            <v>620100651</v>
          </cell>
          <cell r="B133" t="str">
            <v>CH DE BETHUNE</v>
          </cell>
          <cell r="C133" t="str">
            <v>CH</v>
          </cell>
          <cell r="D133" t="str">
            <v>Hauts-de-France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/>
          <cell r="N133"/>
          <cell r="O133">
            <v>0</v>
          </cell>
          <cell r="P133">
            <v>0</v>
          </cell>
        </row>
        <row r="134">
          <cell r="A134" t="str">
            <v>620101360</v>
          </cell>
          <cell r="B134" t="str">
            <v>CH DE ST-OMER</v>
          </cell>
          <cell r="C134" t="str">
            <v>CH</v>
          </cell>
          <cell r="D134" t="str">
            <v>Hauts-de-France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/>
          <cell r="N134"/>
          <cell r="O134">
            <v>0</v>
          </cell>
          <cell r="P134">
            <v>0</v>
          </cell>
        </row>
        <row r="135">
          <cell r="A135" t="str">
            <v>620103440</v>
          </cell>
          <cell r="B135" t="str">
            <v>CH DE BOULOGNE-SUR-MER</v>
          </cell>
          <cell r="C135" t="str">
            <v>CH</v>
          </cell>
          <cell r="D135" t="str">
            <v>Hauts-de-France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/>
          <cell r="N135"/>
          <cell r="O135">
            <v>0</v>
          </cell>
          <cell r="P135">
            <v>0</v>
          </cell>
        </row>
        <row r="136">
          <cell r="A136" t="str">
            <v>750720914</v>
          </cell>
          <cell r="B136" t="str">
            <v>ASSOCIATION DE SANTE MENTALE DU 13E ARRONDISSEMENT</v>
          </cell>
          <cell r="C136" t="str">
            <v>EBNL</v>
          </cell>
          <cell r="D136" t="str">
            <v>Île-de-France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/>
          <cell r="N136"/>
          <cell r="O136">
            <v>0</v>
          </cell>
          <cell r="P136">
            <v>0</v>
          </cell>
        </row>
        <row r="137">
          <cell r="A137" t="str">
            <v>750721391</v>
          </cell>
          <cell r="B137" t="str">
            <v>FONDATION L'ELAN RETROUVE</v>
          </cell>
          <cell r="C137" t="str">
            <v>EBNL</v>
          </cell>
          <cell r="D137" t="str">
            <v>Île-de-France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/>
          <cell r="N137"/>
          <cell r="O137">
            <v>0</v>
          </cell>
          <cell r="P137">
            <v>0</v>
          </cell>
        </row>
        <row r="138">
          <cell r="A138" t="str">
            <v>750811887</v>
          </cell>
          <cell r="B138" t="str">
            <v>HOPITAL PIERRE ROUQUES - LES BLUETS</v>
          </cell>
          <cell r="C138" t="str">
            <v>EBNL</v>
          </cell>
          <cell r="D138" t="str">
            <v>Île-de-France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/>
          <cell r="N138"/>
          <cell r="O138">
            <v>0</v>
          </cell>
          <cell r="P138">
            <v>0</v>
          </cell>
        </row>
        <row r="139">
          <cell r="A139" t="str">
            <v>910110055</v>
          </cell>
          <cell r="B139" t="str">
            <v>CH DES DEUX VALLEES</v>
          </cell>
          <cell r="C139" t="str">
            <v>CH</v>
          </cell>
          <cell r="D139" t="str">
            <v>Île-de-France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/>
          <cell r="N139"/>
          <cell r="O139">
            <v>0</v>
          </cell>
          <cell r="P139">
            <v>0</v>
          </cell>
        </row>
        <row r="140">
          <cell r="A140" t="str">
            <v>910110063</v>
          </cell>
          <cell r="B140" t="str">
            <v>CH D'ORSAY</v>
          </cell>
          <cell r="C140" t="str">
            <v>CH</v>
          </cell>
          <cell r="D140" t="str">
            <v>Île-de-France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/>
          <cell r="N140"/>
          <cell r="O140">
            <v>0</v>
          </cell>
          <cell r="P140">
            <v>0</v>
          </cell>
        </row>
        <row r="141">
          <cell r="A141" t="str">
            <v>910140029</v>
          </cell>
          <cell r="B141" t="str">
            <v>EPS BARTHELEMY DURAND</v>
          </cell>
          <cell r="C141" t="str">
            <v>EPSM</v>
          </cell>
          <cell r="D141" t="str">
            <v>Île-de-France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/>
          <cell r="N141"/>
          <cell r="O141">
            <v>0</v>
          </cell>
          <cell r="P141">
            <v>0</v>
          </cell>
        </row>
        <row r="142">
          <cell r="A142" t="str">
            <v>920000775</v>
          </cell>
          <cell r="B142" t="str">
            <v>CLINIQUE AMBROISE PARE - BOURG-LA-REINE</v>
          </cell>
          <cell r="C142" t="str">
            <v>CLINIQUE</v>
          </cell>
          <cell r="D142" t="str">
            <v>Île-de-France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/>
          <cell r="N142"/>
          <cell r="O142">
            <v>0</v>
          </cell>
          <cell r="P142">
            <v>0</v>
          </cell>
        </row>
        <row r="143">
          <cell r="A143" t="str">
            <v>920140027</v>
          </cell>
          <cell r="B143" t="str">
            <v>CLINIQUE DUPRE</v>
          </cell>
          <cell r="C143" t="str">
            <v>EBNL</v>
          </cell>
          <cell r="D143" t="str">
            <v>Île-de-France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/>
          <cell r="N143"/>
          <cell r="O143">
            <v>0</v>
          </cell>
          <cell r="P143">
            <v>0</v>
          </cell>
        </row>
        <row r="144">
          <cell r="A144" t="str">
            <v>930021480</v>
          </cell>
          <cell r="B144" t="str">
            <v>GHI LE RAINCY-MONTFERMEIL</v>
          </cell>
          <cell r="C144" t="str">
            <v>CH</v>
          </cell>
          <cell r="D144" t="str">
            <v>Île-de-France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/>
          <cell r="N144"/>
          <cell r="O144">
            <v>0</v>
          </cell>
          <cell r="P144">
            <v>0</v>
          </cell>
        </row>
        <row r="145">
          <cell r="A145" t="str">
            <v>930110051</v>
          </cell>
          <cell r="B145" t="str">
            <v>CH DE ST-DENIS</v>
          </cell>
          <cell r="C145" t="str">
            <v>CH</v>
          </cell>
          <cell r="D145" t="str">
            <v>Île-de-France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/>
          <cell r="N145"/>
          <cell r="O145">
            <v>0</v>
          </cell>
          <cell r="P145">
            <v>0</v>
          </cell>
        </row>
        <row r="146">
          <cell r="A146" t="str">
            <v>930110069</v>
          </cell>
          <cell r="B146" t="str">
            <v>CH D'AULNAY-SOUS-BOIS</v>
          </cell>
          <cell r="C146" t="str">
            <v>CH</v>
          </cell>
          <cell r="D146" t="str">
            <v>Île-de-France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/>
          <cell r="N146"/>
          <cell r="O146">
            <v>0</v>
          </cell>
          <cell r="P146">
            <v>0</v>
          </cell>
        </row>
        <row r="147">
          <cell r="A147" t="str">
            <v>940150014</v>
          </cell>
          <cell r="B147" t="str">
            <v>HOPITAL STE-CAMILLE</v>
          </cell>
          <cell r="C147" t="str">
            <v>EBNL</v>
          </cell>
          <cell r="D147" t="str">
            <v>Île-de-France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/>
          <cell r="N147"/>
          <cell r="O147">
            <v>0</v>
          </cell>
          <cell r="P147">
            <v>0</v>
          </cell>
        </row>
        <row r="148">
          <cell r="A148" t="str">
            <v>940016819</v>
          </cell>
          <cell r="B148" t="str">
            <v>HOPITAUX DE ST-MAURICE</v>
          </cell>
          <cell r="C148" t="str">
            <v>CH</v>
          </cell>
          <cell r="D148" t="str">
            <v>Île-de-France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/>
          <cell r="N148"/>
          <cell r="O148">
            <v>0</v>
          </cell>
          <cell r="P148">
            <v>0</v>
          </cell>
        </row>
        <row r="149">
          <cell r="A149" t="str">
            <v>950013870</v>
          </cell>
          <cell r="B149" t="str">
            <v>HOPITAL SIMONE WEIL</v>
          </cell>
          <cell r="C149" t="str">
            <v>CH</v>
          </cell>
          <cell r="D149" t="str">
            <v>Île-de-France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/>
          <cell r="N149"/>
          <cell r="O149">
            <v>0</v>
          </cell>
          <cell r="P149">
            <v>0</v>
          </cell>
        </row>
        <row r="150">
          <cell r="A150" t="str">
            <v>770020030</v>
          </cell>
          <cell r="B150" t="str">
            <v>GH EST FRANCILIEN</v>
          </cell>
          <cell r="C150" t="str">
            <v>GCS</v>
          </cell>
          <cell r="D150" t="str">
            <v>Île-de-France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/>
          <cell r="N150"/>
          <cell r="O150">
            <v>0</v>
          </cell>
          <cell r="P150">
            <v>0</v>
          </cell>
        </row>
        <row r="151">
          <cell r="A151" t="str">
            <v>F-ELSAN</v>
          </cell>
          <cell r="B151" t="str">
            <v>GCS ELSAN RE</v>
          </cell>
          <cell r="C151" t="str">
            <v>GCS</v>
          </cell>
          <cell r="D151" t="str">
            <v>Île-de-France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/>
          <cell r="N151"/>
          <cell r="O151">
            <v>0</v>
          </cell>
          <cell r="P151">
            <v>0</v>
          </cell>
        </row>
        <row r="152">
          <cell r="A152" t="str">
            <v>F-MEDIPOLE</v>
          </cell>
          <cell r="B152" t="str">
            <v>GCS MEDIPOLE PARTENAIRES</v>
          </cell>
          <cell r="C152" t="str">
            <v>GCS</v>
          </cell>
          <cell r="D152" t="str">
            <v>Île-de-France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/>
          <cell r="N152"/>
          <cell r="O152">
            <v>0</v>
          </cell>
          <cell r="P152">
            <v>0</v>
          </cell>
        </row>
        <row r="153">
          <cell r="A153" t="str">
            <v>F-SANTECITE</v>
          </cell>
          <cell r="B153" t="str">
            <v>GCS SANTECITE ERI</v>
          </cell>
          <cell r="C153" t="str">
            <v>GCS</v>
          </cell>
          <cell r="D153" t="str">
            <v>Île-de-France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/>
          <cell r="N153"/>
          <cell r="O153">
            <v>0</v>
          </cell>
          <cell r="P153">
            <v>0</v>
          </cell>
        </row>
        <row r="154">
          <cell r="A154" t="str">
            <v>500000013</v>
          </cell>
          <cell r="B154" t="str">
            <v>CH PUBLIC DU COTENTIN</v>
          </cell>
          <cell r="C154" t="str">
            <v>CH</v>
          </cell>
          <cell r="D154" t="str">
            <v>Normandie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/>
          <cell r="N154"/>
          <cell r="O154">
            <v>0</v>
          </cell>
          <cell r="P154">
            <v>0</v>
          </cell>
        </row>
        <row r="155">
          <cell r="A155" t="str">
            <v>760780726</v>
          </cell>
          <cell r="B155" t="str">
            <v>CH LE HAVRE</v>
          </cell>
          <cell r="C155" t="str">
            <v>CH</v>
          </cell>
          <cell r="D155" t="str">
            <v>Normandie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/>
          <cell r="N155"/>
          <cell r="O155">
            <v>0</v>
          </cell>
          <cell r="P155">
            <v>0</v>
          </cell>
        </row>
        <row r="156">
          <cell r="A156" t="str">
            <v>160000451</v>
          </cell>
          <cell r="B156" t="str">
            <v>CH D'ANGOULEME</v>
          </cell>
          <cell r="C156" t="str">
            <v>CH</v>
          </cell>
          <cell r="D156" t="str">
            <v>Nouvelle-Aquitaine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/>
          <cell r="N156"/>
          <cell r="O156">
            <v>0</v>
          </cell>
          <cell r="P156">
            <v>0</v>
          </cell>
        </row>
        <row r="157">
          <cell r="A157" t="str">
            <v>240000117</v>
          </cell>
          <cell r="B157" t="str">
            <v>CH DE PERIGUEUX</v>
          </cell>
          <cell r="C157" t="str">
            <v>CH</v>
          </cell>
          <cell r="D157" t="str">
            <v>Nouvelle-Aquitaine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/>
          <cell r="N157"/>
          <cell r="O157">
            <v>0</v>
          </cell>
          <cell r="P157">
            <v>0</v>
          </cell>
        </row>
        <row r="158">
          <cell r="A158" t="str">
            <v>240000265</v>
          </cell>
          <cell r="B158" t="str">
            <v>FONDATION JOHN BOST</v>
          </cell>
          <cell r="C158" t="str">
            <v>EBNL</v>
          </cell>
          <cell r="D158" t="str">
            <v>Nouvelle-Aquitaine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/>
          <cell r="N158"/>
          <cell r="O158">
            <v>0</v>
          </cell>
          <cell r="P158">
            <v>0</v>
          </cell>
        </row>
        <row r="159">
          <cell r="A159" t="str">
            <v>330000274</v>
          </cell>
          <cell r="B159" t="str">
            <v>POLYCLINIQUE BORDEAUX NORD AQUITAINE</v>
          </cell>
          <cell r="C159" t="str">
            <v>CLINIQUE</v>
          </cell>
          <cell r="D159" t="str">
            <v>Nouvelle-Aquitaine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/>
          <cell r="N159"/>
          <cell r="O159">
            <v>0</v>
          </cell>
          <cell r="P159">
            <v>0</v>
          </cell>
        </row>
        <row r="160">
          <cell r="A160" t="str">
            <v>330022658</v>
          </cell>
          <cell r="B160" t="str">
            <v>SCM IMAGERIE CLINIQUE DU SPORT</v>
          </cell>
          <cell r="C160" t="str">
            <v>CLINIQUE</v>
          </cell>
          <cell r="D160" t="str">
            <v>Nouvelle-Aquitaine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/>
          <cell r="N160"/>
          <cell r="O160">
            <v>0</v>
          </cell>
          <cell r="P160">
            <v>0</v>
          </cell>
        </row>
        <row r="161">
          <cell r="A161" t="str">
            <v>400780193</v>
          </cell>
          <cell r="B161" t="str">
            <v>CH DE DAX</v>
          </cell>
          <cell r="C161" t="str">
            <v>CH</v>
          </cell>
          <cell r="D161" t="str">
            <v>Nouvelle-Aquitaine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/>
          <cell r="N161"/>
          <cell r="O161">
            <v>0</v>
          </cell>
          <cell r="P161">
            <v>0</v>
          </cell>
        </row>
        <row r="162">
          <cell r="A162" t="str">
            <v>470016171</v>
          </cell>
          <cell r="B162" t="str">
            <v>CH D'AGEN</v>
          </cell>
          <cell r="C162" t="str">
            <v>CH</v>
          </cell>
          <cell r="D162" t="str">
            <v>Nouvelle-Aquitaine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/>
          <cell r="N162"/>
          <cell r="O162">
            <v>0</v>
          </cell>
          <cell r="P162">
            <v>0</v>
          </cell>
        </row>
        <row r="163">
          <cell r="A163" t="str">
            <v>790000012</v>
          </cell>
          <cell r="B163" t="str">
            <v>CH DE NIORT</v>
          </cell>
          <cell r="C163" t="str">
            <v>CH</v>
          </cell>
          <cell r="D163" t="str">
            <v>Nouvelle-Aquitaine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/>
          <cell r="N163"/>
          <cell r="O163">
            <v>0</v>
          </cell>
          <cell r="P163">
            <v>0</v>
          </cell>
        </row>
        <row r="164">
          <cell r="A164" t="str">
            <v>860003110</v>
          </cell>
          <cell r="B164" t="str">
            <v>CLINIQUE ST-CHARLES - POITIERS</v>
          </cell>
          <cell r="C164" t="str">
            <v>CLINIQUE</v>
          </cell>
          <cell r="D164" t="str">
            <v>Nouvelle-Aquitaine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/>
          <cell r="N164"/>
          <cell r="O164">
            <v>0</v>
          </cell>
          <cell r="P164">
            <v>0</v>
          </cell>
        </row>
        <row r="165">
          <cell r="A165" t="str">
            <v>870017415</v>
          </cell>
          <cell r="B165" t="str">
            <v>POLYCLINIQUE DE LIMOGES</v>
          </cell>
          <cell r="C165" t="str">
            <v>CLINIQUE</v>
          </cell>
          <cell r="D165" t="str">
            <v>Nouvelle-Aquitaine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/>
          <cell r="N165"/>
          <cell r="O165">
            <v>0</v>
          </cell>
          <cell r="P165">
            <v>0</v>
          </cell>
        </row>
        <row r="166">
          <cell r="A166" t="str">
            <v>340780055</v>
          </cell>
          <cell r="B166" t="str">
            <v>CH DE BEZIERS</v>
          </cell>
          <cell r="C166" t="str">
            <v>CH</v>
          </cell>
          <cell r="D166" t="str">
            <v>Occitanie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/>
          <cell r="N166"/>
          <cell r="O166">
            <v>0</v>
          </cell>
          <cell r="P166">
            <v>0</v>
          </cell>
        </row>
        <row r="167">
          <cell r="A167" t="str">
            <v>460780216</v>
          </cell>
          <cell r="B167" t="str">
            <v>CH DE CAHORS</v>
          </cell>
          <cell r="C167" t="str">
            <v>CH</v>
          </cell>
          <cell r="D167" t="str">
            <v>Occitanie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/>
          <cell r="N167"/>
          <cell r="O167">
            <v>0</v>
          </cell>
          <cell r="P167">
            <v>0</v>
          </cell>
        </row>
        <row r="168">
          <cell r="A168" t="str">
            <v>660780180</v>
          </cell>
          <cell r="B168" t="str">
            <v>CH DE PERPIGNAN</v>
          </cell>
          <cell r="C168" t="str">
            <v>CH</v>
          </cell>
          <cell r="D168" t="str">
            <v>Occitanie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/>
          <cell r="N168"/>
          <cell r="O168">
            <v>0</v>
          </cell>
          <cell r="P168">
            <v>0</v>
          </cell>
        </row>
        <row r="169">
          <cell r="A169" t="str">
            <v>810100008</v>
          </cell>
          <cell r="B169" t="str">
            <v>FONDATION BON SAUVEUR D'ALBY</v>
          </cell>
          <cell r="C169" t="str">
            <v>EBNL</v>
          </cell>
          <cell r="D169" t="str">
            <v>Occitanie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/>
          <cell r="N169"/>
          <cell r="O169">
            <v>0</v>
          </cell>
          <cell r="P169">
            <v>0</v>
          </cell>
        </row>
        <row r="170">
          <cell r="A170" t="str">
            <v>440000057</v>
          </cell>
          <cell r="B170" t="str">
            <v>CH DE ST-NAZAIRE</v>
          </cell>
          <cell r="C170" t="str">
            <v>CH</v>
          </cell>
          <cell r="D170" t="str">
            <v>Pays-de-la-Loire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/>
          <cell r="N170"/>
          <cell r="O170">
            <v>0</v>
          </cell>
          <cell r="P170">
            <v>0</v>
          </cell>
        </row>
        <row r="171">
          <cell r="A171" t="str">
            <v>440041572</v>
          </cell>
          <cell r="B171" t="str">
            <v>LE CONFLUENT - NCN</v>
          </cell>
          <cell r="C171" t="str">
            <v>CLINIQUE</v>
          </cell>
          <cell r="D171" t="str">
            <v>Pays-de-la-Loire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/>
          <cell r="N171"/>
          <cell r="O171">
            <v>0</v>
          </cell>
          <cell r="P171">
            <v>0</v>
          </cell>
        </row>
        <row r="172">
          <cell r="A172" t="str">
            <v>490000676</v>
          </cell>
          <cell r="B172" t="str">
            <v>CH DE CHOLET</v>
          </cell>
          <cell r="C172" t="str">
            <v>CH</v>
          </cell>
          <cell r="D172" t="str">
            <v>Pays-de-la-Loire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/>
          <cell r="N172"/>
          <cell r="O172">
            <v>0</v>
          </cell>
          <cell r="P172">
            <v>0</v>
          </cell>
        </row>
        <row r="173">
          <cell r="A173" t="str">
            <v>720000025</v>
          </cell>
          <cell r="B173" t="str">
            <v>CH DU MANS</v>
          </cell>
          <cell r="C173" t="str">
            <v>CH</v>
          </cell>
          <cell r="D173" t="str">
            <v>Pays-de-la-Loire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/>
          <cell r="N173"/>
          <cell r="O173">
            <v>0</v>
          </cell>
          <cell r="P173">
            <v>0</v>
          </cell>
        </row>
        <row r="174">
          <cell r="A174" t="str">
            <v>720000645</v>
          </cell>
          <cell r="B174" t="str">
            <v>CLINIQUE VICTOR HUGO - LE MANS</v>
          </cell>
          <cell r="C174" t="str">
            <v>CLINIQUE</v>
          </cell>
          <cell r="D174" t="str">
            <v>Pays-de-la-Loire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/>
          <cell r="N174"/>
          <cell r="O174">
            <v>0</v>
          </cell>
          <cell r="P174">
            <v>0</v>
          </cell>
        </row>
        <row r="175">
          <cell r="A175" t="str">
            <v>830100525</v>
          </cell>
          <cell r="B175" t="str">
            <v>CH DE DRAGUIGNAN</v>
          </cell>
          <cell r="C175" t="str">
            <v>CH</v>
          </cell>
          <cell r="D175" t="str">
            <v>Provence-Alpes-Côte-d'Azur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/>
          <cell r="N175"/>
          <cell r="O175">
            <v>0</v>
          </cell>
          <cell r="P175">
            <v>0</v>
          </cell>
        </row>
        <row r="176">
          <cell r="A176" t="str">
            <v>830100566</v>
          </cell>
          <cell r="B176" t="str">
            <v>CH DE FREJUS ST-RAPHAEL</v>
          </cell>
          <cell r="C176" t="str">
            <v>CH</v>
          </cell>
          <cell r="D176" t="str">
            <v>Provence-Alpes-Côte-d'Azur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/>
          <cell r="N176"/>
          <cell r="O176">
            <v>0</v>
          </cell>
          <cell r="P176">
            <v>0</v>
          </cell>
        </row>
        <row r="177">
          <cell r="A177" t="str">
            <v>840006597</v>
          </cell>
          <cell r="B177" t="str">
            <v>CH D'AVIGNON</v>
          </cell>
          <cell r="C177" t="str">
            <v>CH</v>
          </cell>
          <cell r="D177" t="str">
            <v>Provence-Alpes-Côte-d'Azur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/>
          <cell r="N177"/>
          <cell r="O177">
            <v>0</v>
          </cell>
          <cell r="P177">
            <v>0</v>
          </cell>
        </row>
        <row r="178">
          <cell r="A178" t="str">
            <v>970302022</v>
          </cell>
          <cell r="B178" t="str">
            <v>CH DE CAYENNE</v>
          </cell>
          <cell r="C178" t="str">
            <v>CH</v>
          </cell>
          <cell r="D178" t="str">
            <v>ZZ-Guyane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/>
          <cell r="N178"/>
          <cell r="O178">
            <v>0</v>
          </cell>
          <cell r="P178">
            <v>0</v>
          </cell>
        </row>
        <row r="179">
          <cell r="A179" t="str">
            <v>970302121</v>
          </cell>
          <cell r="B179" t="str">
            <v>CH DE L'OUEST GUYANNAIS</v>
          </cell>
          <cell r="C179" t="str">
            <v>CH</v>
          </cell>
          <cell r="D179" t="str">
            <v>ZZ-Guyane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/>
          <cell r="N179"/>
          <cell r="O179">
            <v>0</v>
          </cell>
          <cell r="P179">
            <v>0</v>
          </cell>
        </row>
        <row r="180">
          <cell r="A180"/>
          <cell r="B180"/>
          <cell r="C180"/>
          <cell r="D180"/>
          <cell r="E180">
            <v>100.00000000000004</v>
          </cell>
          <cell r="F180">
            <v>70887809</v>
          </cell>
          <cell r="G180">
            <v>95.358407658958214</v>
          </cell>
          <cell r="H180">
            <v>69260008</v>
          </cell>
          <cell r="I180">
            <v>68360008</v>
          </cell>
          <cell r="J180">
            <v>70887809.044500247</v>
          </cell>
          <cell r="K180">
            <v>69887809.282703921</v>
          </cell>
          <cell r="O180">
            <v>70887809.388689831</v>
          </cell>
          <cell r="P180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workbookViewId="0"/>
  </sheetViews>
  <sheetFormatPr baseColWidth="10" defaultRowHeight="15" x14ac:dyDescent="0.25"/>
  <cols>
    <col min="2" max="2" width="61" bestFit="1" customWidth="1"/>
    <col min="4" max="4" width="26.5703125" bestFit="1" customWidth="1"/>
    <col min="7" max="7" width="11.42578125" style="13"/>
    <col min="14" max="14" width="14.7109375" customWidth="1"/>
  </cols>
  <sheetData>
    <row r="1" spans="1:14" ht="77.25" x14ac:dyDescent="0.25">
      <c r="A1" s="11" t="s">
        <v>0</v>
      </c>
      <c r="B1" s="15" t="s">
        <v>119</v>
      </c>
      <c r="C1" s="15" t="s">
        <v>120</v>
      </c>
      <c r="D1" s="15" t="s">
        <v>3</v>
      </c>
      <c r="E1" s="10" t="s">
        <v>121</v>
      </c>
      <c r="F1" s="10" t="s">
        <v>122</v>
      </c>
      <c r="G1" s="10" t="s">
        <v>123</v>
      </c>
      <c r="H1" s="10" t="s">
        <v>124</v>
      </c>
      <c r="I1" s="10" t="s">
        <v>125</v>
      </c>
      <c r="J1" s="10" t="s">
        <v>126</v>
      </c>
      <c r="K1" s="10" t="s">
        <v>127</v>
      </c>
      <c r="L1" s="10" t="s">
        <v>128</v>
      </c>
      <c r="M1" s="11" t="s">
        <v>422</v>
      </c>
      <c r="N1" s="20" t="s">
        <v>426</v>
      </c>
    </row>
    <row r="2" spans="1:14" x14ac:dyDescent="0.25">
      <c r="A2" s="21" t="s">
        <v>129</v>
      </c>
      <c r="B2" s="5" t="s">
        <v>130</v>
      </c>
      <c r="C2" s="5" t="s">
        <v>109</v>
      </c>
      <c r="D2" s="5" t="s">
        <v>74</v>
      </c>
      <c r="E2" s="18">
        <v>0</v>
      </c>
      <c r="F2" s="18">
        <v>0</v>
      </c>
      <c r="G2" s="19">
        <v>0</v>
      </c>
      <c r="H2" s="7">
        <v>0</v>
      </c>
      <c r="I2" s="5">
        <v>0</v>
      </c>
      <c r="J2" s="5">
        <v>0</v>
      </c>
      <c r="K2" s="5">
        <v>0</v>
      </c>
      <c r="L2" s="7">
        <v>0</v>
      </c>
      <c r="M2" s="7">
        <v>0</v>
      </c>
    </row>
    <row r="3" spans="1:14" x14ac:dyDescent="0.25">
      <c r="A3" s="21" t="s">
        <v>131</v>
      </c>
      <c r="B3" s="5" t="s">
        <v>132</v>
      </c>
      <c r="C3" s="5" t="s">
        <v>109</v>
      </c>
      <c r="D3" s="5" t="s">
        <v>74</v>
      </c>
      <c r="E3" s="18">
        <v>0</v>
      </c>
      <c r="F3" s="18">
        <v>0</v>
      </c>
      <c r="G3" s="19">
        <v>0</v>
      </c>
      <c r="H3" s="7">
        <v>0</v>
      </c>
      <c r="I3" s="5">
        <v>0</v>
      </c>
      <c r="J3" s="5">
        <v>0</v>
      </c>
      <c r="K3" s="5">
        <v>0</v>
      </c>
      <c r="L3" s="7">
        <v>0</v>
      </c>
      <c r="M3" s="7">
        <v>0</v>
      </c>
    </row>
    <row r="4" spans="1:14" x14ac:dyDescent="0.25">
      <c r="A4" s="21" t="s">
        <v>133</v>
      </c>
      <c r="B4" s="5" t="s">
        <v>134</v>
      </c>
      <c r="C4" s="5" t="s">
        <v>109</v>
      </c>
      <c r="D4" s="5" t="s">
        <v>74</v>
      </c>
      <c r="E4" s="18">
        <v>0</v>
      </c>
      <c r="F4" s="18">
        <v>0</v>
      </c>
      <c r="G4" s="19">
        <v>0</v>
      </c>
      <c r="H4" s="7">
        <v>0</v>
      </c>
      <c r="I4" s="5">
        <v>0</v>
      </c>
      <c r="J4" s="5">
        <v>0</v>
      </c>
      <c r="K4" s="5">
        <v>0</v>
      </c>
      <c r="L4" s="7">
        <v>0</v>
      </c>
      <c r="M4" s="7">
        <v>0</v>
      </c>
    </row>
    <row r="5" spans="1:14" x14ac:dyDescent="0.25">
      <c r="A5" s="21" t="s">
        <v>135</v>
      </c>
      <c r="B5" s="5" t="s">
        <v>136</v>
      </c>
      <c r="C5" s="5" t="s">
        <v>109</v>
      </c>
      <c r="D5" s="5" t="s">
        <v>74</v>
      </c>
      <c r="E5" s="18">
        <v>0</v>
      </c>
      <c r="F5" s="18">
        <v>0</v>
      </c>
      <c r="G5" s="19">
        <v>0</v>
      </c>
      <c r="H5" s="7">
        <v>0</v>
      </c>
      <c r="I5" s="5">
        <v>0</v>
      </c>
      <c r="J5" s="5">
        <v>0</v>
      </c>
      <c r="K5" s="5">
        <v>0</v>
      </c>
      <c r="L5" s="7">
        <v>0</v>
      </c>
      <c r="M5" s="7">
        <v>0</v>
      </c>
    </row>
    <row r="6" spans="1:14" x14ac:dyDescent="0.25">
      <c r="A6" s="21" t="s">
        <v>59</v>
      </c>
      <c r="B6" s="5" t="s">
        <v>93</v>
      </c>
      <c r="C6" s="5" t="s">
        <v>5</v>
      </c>
      <c r="D6" s="5" t="s">
        <v>74</v>
      </c>
      <c r="E6" s="18">
        <v>750</v>
      </c>
      <c r="F6" s="18">
        <v>765</v>
      </c>
      <c r="G6" s="19">
        <v>690</v>
      </c>
      <c r="H6" s="7">
        <v>3.1628926195852971</v>
      </c>
      <c r="I6" s="5">
        <v>3</v>
      </c>
      <c r="J6" s="5">
        <v>5</v>
      </c>
      <c r="K6" s="5">
        <v>5</v>
      </c>
      <c r="L6" s="7">
        <v>2.0464426185057567</v>
      </c>
      <c r="M6" s="7">
        <v>2.8081813792512138</v>
      </c>
    </row>
    <row r="7" spans="1:14" x14ac:dyDescent="0.25">
      <c r="A7" s="21" t="s">
        <v>137</v>
      </c>
      <c r="B7" s="5" t="s">
        <v>138</v>
      </c>
      <c r="C7" s="5" t="s">
        <v>109</v>
      </c>
      <c r="D7" s="5" t="s">
        <v>74</v>
      </c>
      <c r="E7" s="18">
        <v>35</v>
      </c>
      <c r="F7" s="18">
        <v>35</v>
      </c>
      <c r="G7" s="19">
        <v>60</v>
      </c>
      <c r="H7" s="7">
        <v>0.18503796400432593</v>
      </c>
      <c r="I7" s="5">
        <v>0</v>
      </c>
      <c r="J7" s="5">
        <v>2</v>
      </c>
      <c r="K7" s="5">
        <v>0</v>
      </c>
      <c r="L7" s="7">
        <v>0.3129890453834116</v>
      </c>
      <c r="M7" s="7">
        <v>0.22186086310250461</v>
      </c>
    </row>
    <row r="8" spans="1:14" x14ac:dyDescent="0.25">
      <c r="A8" s="21" t="s">
        <v>60</v>
      </c>
      <c r="B8" s="5" t="s">
        <v>94</v>
      </c>
      <c r="C8" s="5" t="s">
        <v>5</v>
      </c>
      <c r="D8" s="5" t="s">
        <v>74</v>
      </c>
      <c r="E8" s="18">
        <v>410</v>
      </c>
      <c r="F8" s="18">
        <v>465</v>
      </c>
      <c r="G8" s="19">
        <v>535</v>
      </c>
      <c r="H8" s="7">
        <v>2.0145593506182129</v>
      </c>
      <c r="I8" s="5">
        <v>6</v>
      </c>
      <c r="J8" s="5">
        <v>2</v>
      </c>
      <c r="K8" s="5">
        <v>1</v>
      </c>
      <c r="L8" s="7">
        <v>1.3483917420450309</v>
      </c>
      <c r="M8" s="7">
        <v>1.8020185942449638</v>
      </c>
    </row>
    <row r="9" spans="1:14" x14ac:dyDescent="0.25">
      <c r="A9" s="21" t="s">
        <v>91</v>
      </c>
      <c r="B9" s="5" t="s">
        <v>95</v>
      </c>
      <c r="C9" s="5" t="s">
        <v>16</v>
      </c>
      <c r="D9" s="5" t="s">
        <v>74</v>
      </c>
      <c r="E9" s="18">
        <v>115</v>
      </c>
      <c r="F9" s="18">
        <v>140</v>
      </c>
      <c r="G9" s="19">
        <v>135</v>
      </c>
      <c r="H9" s="7">
        <v>0.55799884933138455</v>
      </c>
      <c r="I9" s="5">
        <v>0</v>
      </c>
      <c r="J9" s="5">
        <v>1</v>
      </c>
      <c r="K9" s="5">
        <v>0</v>
      </c>
      <c r="L9" s="7">
        <v>0.1564945226917058</v>
      </c>
      <c r="M9" s="7">
        <v>0.43448772988662832</v>
      </c>
    </row>
    <row r="10" spans="1:14" x14ac:dyDescent="0.25">
      <c r="A10" s="21" t="s">
        <v>57</v>
      </c>
      <c r="B10" s="5" t="s">
        <v>58</v>
      </c>
      <c r="C10" s="5" t="s">
        <v>5</v>
      </c>
      <c r="D10" s="5" t="s">
        <v>74</v>
      </c>
      <c r="E10" s="18">
        <v>835</v>
      </c>
      <c r="F10" s="18">
        <v>795</v>
      </c>
      <c r="G10" s="19">
        <v>770</v>
      </c>
      <c r="H10" s="7">
        <v>3.4423070865514811</v>
      </c>
      <c r="I10" s="5">
        <v>3</v>
      </c>
      <c r="J10" s="5">
        <v>2</v>
      </c>
      <c r="K10" s="5">
        <v>2</v>
      </c>
      <c r="L10" s="7">
        <v>1.079446612619694</v>
      </c>
      <c r="M10" s="7">
        <v>2.7143336146331269</v>
      </c>
    </row>
    <row r="11" spans="1:14" x14ac:dyDescent="0.25">
      <c r="A11" s="21" t="s">
        <v>55</v>
      </c>
      <c r="B11" s="5" t="s">
        <v>56</v>
      </c>
      <c r="C11" s="5" t="s">
        <v>16</v>
      </c>
      <c r="D11" s="5" t="s">
        <v>74</v>
      </c>
      <c r="E11" s="18">
        <v>300</v>
      </c>
      <c r="F11" s="18">
        <v>295</v>
      </c>
      <c r="G11" s="19">
        <v>335</v>
      </c>
      <c r="H11" s="7">
        <v>1.3309263128599795</v>
      </c>
      <c r="I11" s="5">
        <v>1</v>
      </c>
      <c r="J11" s="5">
        <v>4</v>
      </c>
      <c r="K11" s="5">
        <v>6</v>
      </c>
      <c r="L11" s="7">
        <v>1.7659305026205978</v>
      </c>
      <c r="M11" s="7">
        <v>1.4512076350264718</v>
      </c>
    </row>
    <row r="12" spans="1:14" x14ac:dyDescent="0.25">
      <c r="A12" s="21" t="s">
        <v>139</v>
      </c>
      <c r="B12" s="5" t="s">
        <v>140</v>
      </c>
      <c r="C12" s="5" t="s">
        <v>141</v>
      </c>
      <c r="D12" s="5" t="s">
        <v>74</v>
      </c>
      <c r="E12" s="18">
        <v>0</v>
      </c>
      <c r="F12" s="18">
        <v>0</v>
      </c>
      <c r="G12" s="19">
        <v>0</v>
      </c>
      <c r="H12" s="7">
        <v>0</v>
      </c>
      <c r="I12" s="5">
        <v>0</v>
      </c>
      <c r="J12" s="5">
        <v>0</v>
      </c>
      <c r="K12" s="5">
        <v>0</v>
      </c>
      <c r="L12" s="7">
        <v>0</v>
      </c>
      <c r="M12" s="7">
        <v>0</v>
      </c>
    </row>
    <row r="13" spans="1:14" x14ac:dyDescent="0.25">
      <c r="A13" s="21" t="s">
        <v>142</v>
      </c>
      <c r="B13" s="5" t="s">
        <v>143</v>
      </c>
      <c r="C13" s="5" t="s">
        <v>144</v>
      </c>
      <c r="D13" s="5" t="s">
        <v>74</v>
      </c>
      <c r="E13" s="18">
        <v>90</v>
      </c>
      <c r="F13" s="18">
        <v>110</v>
      </c>
      <c r="G13" s="19">
        <v>165</v>
      </c>
      <c r="H13" s="7">
        <v>0.51938846489830337</v>
      </c>
      <c r="I13" s="5">
        <v>0</v>
      </c>
      <c r="J13" s="5">
        <v>0</v>
      </c>
      <c r="K13" s="5">
        <v>0</v>
      </c>
      <c r="L13" s="7">
        <v>0</v>
      </c>
      <c r="M13" s="7">
        <v>0.36102942422254031</v>
      </c>
    </row>
    <row r="14" spans="1:14" x14ac:dyDescent="0.25">
      <c r="A14" s="21" t="s">
        <v>61</v>
      </c>
      <c r="B14" s="5" t="s">
        <v>62</v>
      </c>
      <c r="C14" s="5" t="s">
        <v>5</v>
      </c>
      <c r="D14" s="5" t="s">
        <v>74</v>
      </c>
      <c r="E14" s="18">
        <v>1165</v>
      </c>
      <c r="F14" s="18">
        <v>1295</v>
      </c>
      <c r="G14" s="19">
        <v>1475</v>
      </c>
      <c r="H14" s="7">
        <v>5.6240240786812556</v>
      </c>
      <c r="I14" s="5">
        <v>13</v>
      </c>
      <c r="J14" s="5">
        <v>22</v>
      </c>
      <c r="K14" s="5">
        <v>15</v>
      </c>
      <c r="L14" s="7">
        <v>7.8144996592867475</v>
      </c>
      <c r="M14" s="7">
        <v>6.2372418155149099</v>
      </c>
    </row>
    <row r="15" spans="1:14" x14ac:dyDescent="0.25">
      <c r="A15" s="21" t="s">
        <v>145</v>
      </c>
      <c r="B15" s="5" t="s">
        <v>146</v>
      </c>
      <c r="C15" s="5" t="s">
        <v>109</v>
      </c>
      <c r="D15" s="5" t="s">
        <v>74</v>
      </c>
      <c r="E15" s="18">
        <v>0</v>
      </c>
      <c r="F15" s="18">
        <v>0</v>
      </c>
      <c r="G15" s="19">
        <v>0</v>
      </c>
      <c r="H15" s="7">
        <v>0</v>
      </c>
      <c r="I15" s="5">
        <v>0</v>
      </c>
      <c r="J15" s="5">
        <v>0</v>
      </c>
      <c r="K15" s="5">
        <v>0</v>
      </c>
      <c r="L15" s="7">
        <v>0</v>
      </c>
      <c r="M15" s="7">
        <v>0</v>
      </c>
    </row>
    <row r="16" spans="1:14" x14ac:dyDescent="0.25">
      <c r="A16" s="21" t="s">
        <v>147</v>
      </c>
      <c r="B16" s="5" t="s">
        <v>148</v>
      </c>
      <c r="C16" s="5" t="s">
        <v>27</v>
      </c>
      <c r="D16" s="5" t="s">
        <v>74</v>
      </c>
      <c r="E16" s="18">
        <v>0</v>
      </c>
      <c r="F16" s="18">
        <v>0</v>
      </c>
      <c r="G16" s="19">
        <v>0</v>
      </c>
      <c r="H16" s="7">
        <v>0</v>
      </c>
      <c r="I16" s="5">
        <v>0</v>
      </c>
      <c r="J16" s="5">
        <v>0</v>
      </c>
      <c r="K16" s="5">
        <v>0</v>
      </c>
      <c r="L16" s="7">
        <v>0</v>
      </c>
      <c r="M16" s="7">
        <v>0</v>
      </c>
    </row>
    <row r="17" spans="1:13" x14ac:dyDescent="0.25">
      <c r="A17" s="21" t="s">
        <v>149</v>
      </c>
      <c r="B17" s="5" t="s">
        <v>150</v>
      </c>
      <c r="C17" s="5" t="s">
        <v>109</v>
      </c>
      <c r="D17" s="5" t="s">
        <v>74</v>
      </c>
      <c r="E17" s="18">
        <v>0</v>
      </c>
      <c r="F17" s="18">
        <v>0</v>
      </c>
      <c r="G17" s="19">
        <v>0</v>
      </c>
      <c r="H17" s="7">
        <v>0</v>
      </c>
      <c r="I17" s="5">
        <v>0</v>
      </c>
      <c r="J17" s="5">
        <v>0</v>
      </c>
      <c r="K17" s="5">
        <v>0</v>
      </c>
      <c r="L17" s="7">
        <v>0</v>
      </c>
      <c r="M17" s="7">
        <v>0</v>
      </c>
    </row>
    <row r="18" spans="1:13" x14ac:dyDescent="0.25">
      <c r="A18" s="21" t="s">
        <v>151</v>
      </c>
      <c r="B18" s="5" t="s">
        <v>152</v>
      </c>
      <c r="C18" s="5" t="s">
        <v>141</v>
      </c>
      <c r="D18" s="5" t="s">
        <v>74</v>
      </c>
      <c r="E18" s="18">
        <v>0</v>
      </c>
      <c r="F18" s="18">
        <v>0</v>
      </c>
      <c r="G18" s="19">
        <v>0</v>
      </c>
      <c r="H18" s="7">
        <v>0</v>
      </c>
      <c r="I18" s="5">
        <v>0</v>
      </c>
      <c r="J18" s="5">
        <v>0</v>
      </c>
      <c r="K18" s="5">
        <v>0</v>
      </c>
      <c r="L18" s="7">
        <v>0</v>
      </c>
      <c r="M18" s="7">
        <v>0</v>
      </c>
    </row>
    <row r="19" spans="1:13" x14ac:dyDescent="0.25">
      <c r="A19" s="21" t="s">
        <v>153</v>
      </c>
      <c r="B19" s="5" t="s">
        <v>154</v>
      </c>
      <c r="C19" s="5" t="s">
        <v>109</v>
      </c>
      <c r="D19" s="5" t="s">
        <v>74</v>
      </c>
      <c r="E19" s="18">
        <v>0</v>
      </c>
      <c r="F19" s="18">
        <v>10</v>
      </c>
      <c r="G19" s="19">
        <v>20</v>
      </c>
      <c r="H19" s="7">
        <v>4.2036992195192434E-2</v>
      </c>
      <c r="I19" s="5">
        <v>0</v>
      </c>
      <c r="J19" s="5">
        <v>0</v>
      </c>
      <c r="K19" s="5">
        <v>0</v>
      </c>
      <c r="L19" s="7">
        <v>0</v>
      </c>
      <c r="M19" s="7">
        <v>2.9220115797622369E-2</v>
      </c>
    </row>
    <row r="20" spans="1:13" x14ac:dyDescent="0.25">
      <c r="A20" s="21" t="s">
        <v>155</v>
      </c>
      <c r="B20" s="5" t="s">
        <v>156</v>
      </c>
      <c r="C20" s="5" t="s">
        <v>109</v>
      </c>
      <c r="D20" s="5" t="s">
        <v>74</v>
      </c>
      <c r="E20" s="18">
        <v>0</v>
      </c>
      <c r="F20" s="18">
        <v>0</v>
      </c>
      <c r="G20" s="19">
        <v>0</v>
      </c>
      <c r="H20" s="7">
        <v>0</v>
      </c>
      <c r="I20" s="5">
        <v>0</v>
      </c>
      <c r="J20" s="5">
        <v>0</v>
      </c>
      <c r="K20" s="5">
        <v>0</v>
      </c>
      <c r="L20" s="7">
        <v>0</v>
      </c>
      <c r="M20" s="7">
        <v>0</v>
      </c>
    </row>
    <row r="21" spans="1:13" x14ac:dyDescent="0.25">
      <c r="A21" s="21" t="s">
        <v>157</v>
      </c>
      <c r="B21" s="5" t="s">
        <v>158</v>
      </c>
      <c r="C21" s="5" t="s">
        <v>109</v>
      </c>
      <c r="D21" s="5" t="s">
        <v>74</v>
      </c>
      <c r="E21" s="18">
        <v>0</v>
      </c>
      <c r="F21" s="18">
        <v>0</v>
      </c>
      <c r="G21" s="19">
        <v>0</v>
      </c>
      <c r="H21" s="7">
        <v>0</v>
      </c>
      <c r="I21" s="5">
        <v>0</v>
      </c>
      <c r="J21" s="5">
        <v>0</v>
      </c>
      <c r="K21" s="5">
        <v>0</v>
      </c>
      <c r="L21" s="7">
        <v>0</v>
      </c>
      <c r="M21" s="7">
        <v>0</v>
      </c>
    </row>
    <row r="22" spans="1:13" x14ac:dyDescent="0.25">
      <c r="A22" s="22" t="s">
        <v>159</v>
      </c>
      <c r="B22" s="5" t="s">
        <v>160</v>
      </c>
      <c r="C22" s="5" t="s">
        <v>27</v>
      </c>
      <c r="D22" s="5" t="s">
        <v>74</v>
      </c>
      <c r="E22" s="18">
        <v>20</v>
      </c>
      <c r="F22" s="18">
        <v>35</v>
      </c>
      <c r="G22" s="19">
        <v>35</v>
      </c>
      <c r="H22" s="7">
        <v>0.12829404079205536</v>
      </c>
      <c r="I22" s="5">
        <v>0</v>
      </c>
      <c r="J22" s="5">
        <v>0</v>
      </c>
      <c r="K22" s="5">
        <v>0</v>
      </c>
      <c r="L22" s="7">
        <v>0</v>
      </c>
      <c r="M22" s="7">
        <v>8.9177805840196953E-2</v>
      </c>
    </row>
    <row r="23" spans="1:13" x14ac:dyDescent="0.25">
      <c r="A23" s="21" t="s">
        <v>18</v>
      </c>
      <c r="B23" s="5" t="s">
        <v>96</v>
      </c>
      <c r="C23" s="5" t="s">
        <v>5</v>
      </c>
      <c r="D23" s="5" t="s">
        <v>79</v>
      </c>
      <c r="E23" s="18">
        <v>480</v>
      </c>
      <c r="F23" s="18">
        <v>485</v>
      </c>
      <c r="G23" s="19">
        <v>485</v>
      </c>
      <c r="H23" s="7">
        <v>2.0776515898627537</v>
      </c>
      <c r="I23" s="5">
        <v>4</v>
      </c>
      <c r="J23" s="5">
        <v>2</v>
      </c>
      <c r="K23" s="5">
        <v>6</v>
      </c>
      <c r="L23" s="7">
        <v>1.8877240659328383</v>
      </c>
      <c r="M23" s="7">
        <v>2.006542526572249</v>
      </c>
    </row>
    <row r="24" spans="1:13" x14ac:dyDescent="0.25">
      <c r="A24" s="21" t="s">
        <v>161</v>
      </c>
      <c r="B24" s="5" t="s">
        <v>162</v>
      </c>
      <c r="C24" s="5" t="s">
        <v>144</v>
      </c>
      <c r="D24" s="5" t="s">
        <v>79</v>
      </c>
      <c r="E24" s="18">
        <v>0</v>
      </c>
      <c r="F24" s="18">
        <v>0</v>
      </c>
      <c r="G24" s="19">
        <v>0</v>
      </c>
      <c r="H24" s="7">
        <v>0</v>
      </c>
      <c r="I24" s="5">
        <v>0</v>
      </c>
      <c r="J24" s="5">
        <v>0</v>
      </c>
      <c r="K24" s="5">
        <v>0</v>
      </c>
      <c r="L24" s="7">
        <v>0</v>
      </c>
      <c r="M24" s="7">
        <v>0</v>
      </c>
    </row>
    <row r="25" spans="1:13" x14ac:dyDescent="0.25">
      <c r="A25" s="21" t="s">
        <v>163</v>
      </c>
      <c r="B25" s="5" t="s">
        <v>164</v>
      </c>
      <c r="C25" s="5" t="s">
        <v>16</v>
      </c>
      <c r="D25" s="5" t="s">
        <v>79</v>
      </c>
      <c r="E25" s="18">
        <v>90</v>
      </c>
      <c r="F25" s="18">
        <v>110</v>
      </c>
      <c r="G25" s="19">
        <v>110</v>
      </c>
      <c r="H25" s="7">
        <v>0.4433323216361863</v>
      </c>
      <c r="I25" s="5">
        <v>0</v>
      </c>
      <c r="J25" s="5">
        <v>2</v>
      </c>
      <c r="K25" s="5">
        <v>0</v>
      </c>
      <c r="L25" s="7">
        <v>0.3129890453834116</v>
      </c>
      <c r="M25" s="7">
        <v>0.40140251548406108</v>
      </c>
    </row>
    <row r="26" spans="1:13" x14ac:dyDescent="0.25">
      <c r="A26" s="21" t="s">
        <v>17</v>
      </c>
      <c r="B26" s="5" t="s">
        <v>80</v>
      </c>
      <c r="C26" s="5" t="s">
        <v>5</v>
      </c>
      <c r="D26" s="5" t="s">
        <v>79</v>
      </c>
      <c r="E26" s="18">
        <v>505</v>
      </c>
      <c r="F26" s="18">
        <v>470</v>
      </c>
      <c r="G26" s="19">
        <v>620</v>
      </c>
      <c r="H26" s="7">
        <v>2.2797194463600121</v>
      </c>
      <c r="I26" s="5">
        <v>2</v>
      </c>
      <c r="J26" s="5">
        <v>5</v>
      </c>
      <c r="K26" s="5">
        <v>1</v>
      </c>
      <c r="L26" s="7">
        <v>1.2381651651926122</v>
      </c>
      <c r="M26" s="7">
        <v>1.953495929430425</v>
      </c>
    </row>
    <row r="27" spans="1:13" x14ac:dyDescent="0.25">
      <c r="A27" s="21" t="s">
        <v>165</v>
      </c>
      <c r="B27" s="5" t="s">
        <v>166</v>
      </c>
      <c r="C27" s="5" t="s">
        <v>27</v>
      </c>
      <c r="D27" s="5" t="s">
        <v>79</v>
      </c>
      <c r="E27" s="18">
        <v>0</v>
      </c>
      <c r="F27" s="18">
        <v>0</v>
      </c>
      <c r="G27" s="19">
        <v>0</v>
      </c>
      <c r="H27" s="7">
        <v>0</v>
      </c>
      <c r="I27" s="5">
        <v>0</v>
      </c>
      <c r="J27" s="5">
        <v>0</v>
      </c>
      <c r="K27" s="5">
        <v>0</v>
      </c>
      <c r="L27" s="7">
        <v>0</v>
      </c>
      <c r="M27" s="7">
        <v>0</v>
      </c>
    </row>
    <row r="28" spans="1:13" x14ac:dyDescent="0.25">
      <c r="A28" s="21" t="s">
        <v>167</v>
      </c>
      <c r="B28" s="5" t="s">
        <v>168</v>
      </c>
      <c r="C28" s="5" t="s">
        <v>109</v>
      </c>
      <c r="D28" s="5" t="s">
        <v>79</v>
      </c>
      <c r="E28" s="18">
        <v>0</v>
      </c>
      <c r="F28" s="18">
        <v>0</v>
      </c>
      <c r="G28" s="19">
        <v>0</v>
      </c>
      <c r="H28" s="7">
        <v>0</v>
      </c>
      <c r="I28" s="5">
        <v>0</v>
      </c>
      <c r="J28" s="5">
        <v>0</v>
      </c>
      <c r="K28" s="5">
        <v>0</v>
      </c>
      <c r="L28" s="7">
        <v>0</v>
      </c>
      <c r="M28" s="7">
        <v>0</v>
      </c>
    </row>
    <row r="29" spans="1:13" x14ac:dyDescent="0.25">
      <c r="A29" s="21" t="s">
        <v>169</v>
      </c>
      <c r="B29" s="5" t="s">
        <v>170</v>
      </c>
      <c r="C29" s="5" t="s">
        <v>109</v>
      </c>
      <c r="D29" s="5" t="s">
        <v>79</v>
      </c>
      <c r="E29" s="18">
        <v>0</v>
      </c>
      <c r="F29" s="18">
        <v>0</v>
      </c>
      <c r="G29" s="19">
        <v>0</v>
      </c>
      <c r="H29" s="7">
        <v>0</v>
      </c>
      <c r="I29" s="5">
        <v>0</v>
      </c>
      <c r="J29" s="5">
        <v>0</v>
      </c>
      <c r="K29" s="5">
        <v>0</v>
      </c>
      <c r="L29" s="7">
        <v>0</v>
      </c>
      <c r="M29" s="7">
        <v>0</v>
      </c>
    </row>
    <row r="30" spans="1:13" x14ac:dyDescent="0.25">
      <c r="A30" s="21" t="s">
        <v>171</v>
      </c>
      <c r="B30" s="5" t="s">
        <v>172</v>
      </c>
      <c r="C30" s="5" t="s">
        <v>109</v>
      </c>
      <c r="D30" s="5" t="s">
        <v>79</v>
      </c>
      <c r="E30" s="18">
        <v>0</v>
      </c>
      <c r="F30" s="18">
        <v>0</v>
      </c>
      <c r="G30" s="19">
        <v>0</v>
      </c>
      <c r="H30" s="7">
        <v>0</v>
      </c>
      <c r="I30" s="5">
        <v>0</v>
      </c>
      <c r="J30" s="5">
        <v>0</v>
      </c>
      <c r="K30" s="5">
        <v>0</v>
      </c>
      <c r="L30" s="7">
        <v>0</v>
      </c>
      <c r="M30" s="7">
        <v>0</v>
      </c>
    </row>
    <row r="31" spans="1:13" x14ac:dyDescent="0.25">
      <c r="A31" s="21" t="s">
        <v>173</v>
      </c>
      <c r="B31" s="5" t="s">
        <v>174</v>
      </c>
      <c r="C31" s="5" t="s">
        <v>109</v>
      </c>
      <c r="D31" s="5" t="s">
        <v>79</v>
      </c>
      <c r="E31" s="18">
        <v>0</v>
      </c>
      <c r="F31" s="18">
        <v>0</v>
      </c>
      <c r="G31" s="19">
        <v>0</v>
      </c>
      <c r="H31" s="7">
        <v>0</v>
      </c>
      <c r="I31" s="5">
        <v>0</v>
      </c>
      <c r="J31" s="5">
        <v>0</v>
      </c>
      <c r="K31" s="5">
        <v>0</v>
      </c>
      <c r="L31" s="7">
        <v>0</v>
      </c>
      <c r="M31" s="7">
        <v>0</v>
      </c>
    </row>
    <row r="32" spans="1:13" x14ac:dyDescent="0.25">
      <c r="A32" s="21" t="s">
        <v>175</v>
      </c>
      <c r="B32" s="5" t="s">
        <v>176</v>
      </c>
      <c r="C32" s="5" t="s">
        <v>109</v>
      </c>
      <c r="D32" s="5" t="s">
        <v>20</v>
      </c>
      <c r="E32" s="18">
        <v>0</v>
      </c>
      <c r="F32" s="18">
        <v>0</v>
      </c>
      <c r="G32" s="19">
        <v>0</v>
      </c>
      <c r="H32" s="7">
        <v>0</v>
      </c>
      <c r="I32" s="5">
        <v>0</v>
      </c>
      <c r="J32" s="5">
        <v>0</v>
      </c>
      <c r="K32" s="5">
        <v>0</v>
      </c>
      <c r="L32" s="7">
        <v>0</v>
      </c>
      <c r="M32" s="7">
        <v>0</v>
      </c>
    </row>
    <row r="33" spans="1:13" x14ac:dyDescent="0.25">
      <c r="A33" s="21" t="s">
        <v>177</v>
      </c>
      <c r="B33" s="5" t="s">
        <v>178</v>
      </c>
      <c r="C33" s="5" t="s">
        <v>141</v>
      </c>
      <c r="D33" s="5" t="s">
        <v>20</v>
      </c>
      <c r="E33" s="18">
        <v>0</v>
      </c>
      <c r="F33" s="18">
        <v>0</v>
      </c>
      <c r="G33" s="19">
        <v>0</v>
      </c>
      <c r="H33" s="7">
        <v>0</v>
      </c>
      <c r="I33" s="5">
        <v>0</v>
      </c>
      <c r="J33" s="5">
        <v>0</v>
      </c>
      <c r="K33" s="5">
        <v>0</v>
      </c>
      <c r="L33" s="7">
        <v>0</v>
      </c>
      <c r="M33" s="7">
        <v>0</v>
      </c>
    </row>
    <row r="34" spans="1:13" x14ac:dyDescent="0.25">
      <c r="A34" s="21" t="s">
        <v>179</v>
      </c>
      <c r="B34" s="5" t="s">
        <v>180</v>
      </c>
      <c r="C34" s="5" t="s">
        <v>109</v>
      </c>
      <c r="D34" s="5" t="s">
        <v>20</v>
      </c>
      <c r="E34" s="18">
        <v>0</v>
      </c>
      <c r="F34" s="18">
        <v>0</v>
      </c>
      <c r="G34" s="19">
        <v>0</v>
      </c>
      <c r="H34" s="7">
        <v>0</v>
      </c>
      <c r="I34" s="5">
        <v>0</v>
      </c>
      <c r="J34" s="5">
        <v>0</v>
      </c>
      <c r="K34" s="5">
        <v>0</v>
      </c>
      <c r="L34" s="7">
        <v>0</v>
      </c>
      <c r="M34" s="7">
        <v>0</v>
      </c>
    </row>
    <row r="35" spans="1:13" x14ac:dyDescent="0.25">
      <c r="A35" s="21" t="s">
        <v>181</v>
      </c>
      <c r="B35" s="5" t="s">
        <v>182</v>
      </c>
      <c r="C35" s="5" t="s">
        <v>27</v>
      </c>
      <c r="D35" s="5" t="s">
        <v>20</v>
      </c>
      <c r="E35" s="18">
        <v>0</v>
      </c>
      <c r="F35" s="18">
        <v>0</v>
      </c>
      <c r="G35" s="19">
        <v>0</v>
      </c>
      <c r="H35" s="7">
        <v>0</v>
      </c>
      <c r="I35" s="5">
        <v>0</v>
      </c>
      <c r="J35" s="5">
        <v>0</v>
      </c>
      <c r="K35" s="5">
        <v>0</v>
      </c>
      <c r="L35" s="7">
        <v>0</v>
      </c>
      <c r="M35" s="7">
        <v>0</v>
      </c>
    </row>
    <row r="36" spans="1:13" x14ac:dyDescent="0.25">
      <c r="A36" s="23" t="s">
        <v>183</v>
      </c>
      <c r="B36" s="24" t="s">
        <v>184</v>
      </c>
      <c r="C36" s="24" t="s">
        <v>16</v>
      </c>
      <c r="D36" s="24" t="s">
        <v>20</v>
      </c>
      <c r="E36" s="25">
        <v>60</v>
      </c>
      <c r="F36" s="25">
        <v>70</v>
      </c>
      <c r="G36" s="26">
        <v>85</v>
      </c>
      <c r="H36" s="27">
        <v>0.3068945981130991</v>
      </c>
      <c r="I36" s="24">
        <v>0</v>
      </c>
      <c r="J36" s="24">
        <v>1</v>
      </c>
      <c r="K36" s="24">
        <v>1</v>
      </c>
      <c r="L36" s="27">
        <v>0.32233200196202089</v>
      </c>
      <c r="M36" s="27" t="s">
        <v>185</v>
      </c>
    </row>
    <row r="37" spans="1:13" x14ac:dyDescent="0.25">
      <c r="A37" s="21" t="s">
        <v>21</v>
      </c>
      <c r="B37" s="5" t="s">
        <v>22</v>
      </c>
      <c r="C37" s="5" t="s">
        <v>5</v>
      </c>
      <c r="D37" s="5" t="s">
        <v>20</v>
      </c>
      <c r="E37" s="18">
        <v>490</v>
      </c>
      <c r="F37" s="18">
        <v>525</v>
      </c>
      <c r="G37" s="19">
        <v>510</v>
      </c>
      <c r="H37" s="7">
        <v>2.1845253813828842</v>
      </c>
      <c r="I37" s="5">
        <v>4</v>
      </c>
      <c r="J37" s="5">
        <v>4</v>
      </c>
      <c r="K37" s="5">
        <v>5</v>
      </c>
      <c r="L37" s="7">
        <v>2.0348756320459351</v>
      </c>
      <c r="M37" s="7">
        <v>2.1246677693214466</v>
      </c>
    </row>
    <row r="38" spans="1:13" x14ac:dyDescent="0.25">
      <c r="A38" s="21" t="s">
        <v>186</v>
      </c>
      <c r="B38" s="5" t="s">
        <v>187</v>
      </c>
      <c r="C38" s="5" t="s">
        <v>109</v>
      </c>
      <c r="D38" s="5" t="s">
        <v>20</v>
      </c>
      <c r="E38" s="18">
        <v>0</v>
      </c>
      <c r="F38" s="18">
        <v>0</v>
      </c>
      <c r="G38" s="19">
        <v>0</v>
      </c>
      <c r="H38" s="7">
        <v>0</v>
      </c>
      <c r="I38" s="5">
        <v>0</v>
      </c>
      <c r="J38" s="5">
        <v>0</v>
      </c>
      <c r="K38" s="5">
        <v>0</v>
      </c>
      <c r="L38" s="7">
        <v>0</v>
      </c>
      <c r="M38" s="7">
        <v>0</v>
      </c>
    </row>
    <row r="39" spans="1:13" x14ac:dyDescent="0.25">
      <c r="A39" s="21" t="s">
        <v>188</v>
      </c>
      <c r="B39" s="5" t="s">
        <v>189</v>
      </c>
      <c r="C39" s="5" t="s">
        <v>109</v>
      </c>
      <c r="D39" s="5" t="s">
        <v>20</v>
      </c>
      <c r="E39" s="18">
        <v>0</v>
      </c>
      <c r="F39" s="18">
        <v>5</v>
      </c>
      <c r="G39" s="19">
        <v>5</v>
      </c>
      <c r="H39" s="7">
        <v>1.410430125558557E-2</v>
      </c>
      <c r="I39" s="5">
        <v>0</v>
      </c>
      <c r="J39" s="5">
        <v>0</v>
      </c>
      <c r="K39" s="5">
        <v>0</v>
      </c>
      <c r="L39" s="7">
        <v>0</v>
      </c>
      <c r="M39" s="7">
        <v>9.8039677534277562E-3</v>
      </c>
    </row>
    <row r="40" spans="1:13" x14ac:dyDescent="0.25">
      <c r="A40" s="5" t="s">
        <v>19</v>
      </c>
      <c r="B40" s="5" t="s">
        <v>97</v>
      </c>
      <c r="C40" s="5" t="s">
        <v>28</v>
      </c>
      <c r="D40" s="5" t="s">
        <v>20</v>
      </c>
      <c r="E40" s="18">
        <v>365</v>
      </c>
      <c r="F40" s="18">
        <v>395</v>
      </c>
      <c r="G40" s="19">
        <v>435</v>
      </c>
      <c r="H40" s="7">
        <v>1.7090951169812993</v>
      </c>
      <c r="I40" s="5">
        <v>4</v>
      </c>
      <c r="J40" s="5">
        <v>0</v>
      </c>
      <c r="K40" s="5">
        <v>5</v>
      </c>
      <c r="L40" s="7">
        <v>1.4088975412791118</v>
      </c>
      <c r="M40" s="7">
        <v>1.607713736321299</v>
      </c>
    </row>
    <row r="41" spans="1:13" x14ac:dyDescent="0.25">
      <c r="A41" s="21" t="s">
        <v>190</v>
      </c>
      <c r="B41" s="5" t="s">
        <v>191</v>
      </c>
      <c r="C41" s="5" t="s">
        <v>109</v>
      </c>
      <c r="D41" s="5" t="s">
        <v>192</v>
      </c>
      <c r="E41" s="18">
        <v>10</v>
      </c>
      <c r="F41" s="18">
        <v>10</v>
      </c>
      <c r="G41" s="19">
        <v>0</v>
      </c>
      <c r="H41" s="7">
        <v>2.9162178828628038E-2</v>
      </c>
      <c r="I41" s="5">
        <v>1</v>
      </c>
      <c r="J41" s="5">
        <v>0</v>
      </c>
      <c r="K41" s="5">
        <v>0</v>
      </c>
      <c r="L41" s="7">
        <v>0.14492753623188406</v>
      </c>
      <c r="M41" s="7">
        <v>6.3444983280358011E-2</v>
      </c>
    </row>
    <row r="42" spans="1:13" x14ac:dyDescent="0.25">
      <c r="A42" s="21" t="s">
        <v>193</v>
      </c>
      <c r="B42" s="5" t="s">
        <v>194</v>
      </c>
      <c r="C42" s="5" t="s">
        <v>109</v>
      </c>
      <c r="D42" s="5" t="s">
        <v>192</v>
      </c>
      <c r="E42" s="18">
        <v>0</v>
      </c>
      <c r="F42" s="18">
        <v>0</v>
      </c>
      <c r="G42" s="19">
        <v>0</v>
      </c>
      <c r="H42" s="7">
        <v>0</v>
      </c>
      <c r="I42" s="5">
        <v>0</v>
      </c>
      <c r="J42" s="5">
        <v>0</v>
      </c>
      <c r="K42" s="5">
        <v>0</v>
      </c>
      <c r="L42" s="7">
        <v>0</v>
      </c>
      <c r="M42" s="7">
        <v>0</v>
      </c>
    </row>
    <row r="43" spans="1:13" x14ac:dyDescent="0.25">
      <c r="A43" s="21" t="s">
        <v>23</v>
      </c>
      <c r="B43" s="5" t="s">
        <v>84</v>
      </c>
      <c r="C43" s="5" t="s">
        <v>5</v>
      </c>
      <c r="D43" s="5" t="s">
        <v>192</v>
      </c>
      <c r="E43" s="18">
        <v>335</v>
      </c>
      <c r="F43" s="18">
        <v>325</v>
      </c>
      <c r="G43" s="19">
        <v>305</v>
      </c>
      <c r="H43" s="7">
        <v>1.384318663294539</v>
      </c>
      <c r="I43" s="5">
        <v>6</v>
      </c>
      <c r="J43" s="5">
        <v>2</v>
      </c>
      <c r="K43" s="5">
        <v>2</v>
      </c>
      <c r="L43" s="7">
        <v>1.5142292213153461</v>
      </c>
      <c r="M43" s="7">
        <v>1.413338583644739</v>
      </c>
    </row>
    <row r="44" spans="1:13" x14ac:dyDescent="0.25">
      <c r="A44" s="21" t="s">
        <v>195</v>
      </c>
      <c r="B44" s="5" t="s">
        <v>196</v>
      </c>
      <c r="C44" s="5" t="s">
        <v>5</v>
      </c>
      <c r="D44" s="5" t="s">
        <v>192</v>
      </c>
      <c r="E44" s="18">
        <v>45</v>
      </c>
      <c r="F44" s="18">
        <v>55</v>
      </c>
      <c r="G44" s="19">
        <v>70</v>
      </c>
      <c r="H44" s="7">
        <v>0.2424087453441251</v>
      </c>
      <c r="I44" s="5">
        <v>0</v>
      </c>
      <c r="J44" s="5">
        <v>0</v>
      </c>
      <c r="K44" s="5">
        <v>0</v>
      </c>
      <c r="L44" s="7">
        <v>0</v>
      </c>
      <c r="M44" s="7">
        <v>0.16849948674781162</v>
      </c>
    </row>
    <row r="45" spans="1:13" x14ac:dyDescent="0.25">
      <c r="A45" s="21" t="s">
        <v>197</v>
      </c>
      <c r="B45" s="5" t="s">
        <v>198</v>
      </c>
      <c r="C45" s="5" t="s">
        <v>109</v>
      </c>
      <c r="D45" s="5" t="s">
        <v>199</v>
      </c>
      <c r="E45" s="18">
        <v>0</v>
      </c>
      <c r="F45" s="18">
        <v>0</v>
      </c>
      <c r="G45" s="19">
        <v>10</v>
      </c>
      <c r="H45" s="7">
        <v>1.3828389684021294E-2</v>
      </c>
      <c r="I45" s="5">
        <v>0</v>
      </c>
      <c r="J45" s="5">
        <v>0</v>
      </c>
      <c r="K45" s="5">
        <v>0</v>
      </c>
      <c r="L45" s="7">
        <v>0</v>
      </c>
      <c r="M45" s="7">
        <v>9.6121802907668547E-3</v>
      </c>
    </row>
    <row r="46" spans="1:13" x14ac:dyDescent="0.25">
      <c r="A46" s="21" t="s">
        <v>200</v>
      </c>
      <c r="B46" s="5" t="s">
        <v>201</v>
      </c>
      <c r="C46" s="5" t="s">
        <v>109</v>
      </c>
      <c r="D46" s="5" t="s">
        <v>199</v>
      </c>
      <c r="E46" s="18">
        <v>0</v>
      </c>
      <c r="F46" s="18">
        <v>0</v>
      </c>
      <c r="G46" s="19">
        <v>0</v>
      </c>
      <c r="H46" s="7">
        <v>0</v>
      </c>
      <c r="I46" s="5">
        <v>0</v>
      </c>
      <c r="J46" s="5">
        <v>0</v>
      </c>
      <c r="K46" s="5">
        <v>0</v>
      </c>
      <c r="L46" s="7">
        <v>0</v>
      </c>
      <c r="M46" s="7">
        <v>0</v>
      </c>
    </row>
    <row r="47" spans="1:13" x14ac:dyDescent="0.25">
      <c r="A47" s="21" t="s">
        <v>4</v>
      </c>
      <c r="B47" s="5" t="s">
        <v>89</v>
      </c>
      <c r="C47" s="5" t="s">
        <v>5</v>
      </c>
      <c r="D47" s="5" t="s">
        <v>199</v>
      </c>
      <c r="E47" s="18">
        <v>185</v>
      </c>
      <c r="F47" s="18">
        <v>220</v>
      </c>
      <c r="G47" s="19">
        <v>265</v>
      </c>
      <c r="H47" s="7">
        <v>0.95628337985120737</v>
      </c>
      <c r="I47" s="5">
        <v>0</v>
      </c>
      <c r="J47" s="5">
        <v>0</v>
      </c>
      <c r="K47" s="5">
        <v>0</v>
      </c>
      <c r="L47" s="7">
        <v>0</v>
      </c>
      <c r="M47" s="7">
        <v>0.66471718444664663</v>
      </c>
    </row>
    <row r="48" spans="1:13" x14ac:dyDescent="0.25">
      <c r="A48" s="21" t="s">
        <v>202</v>
      </c>
      <c r="B48" s="5" t="s">
        <v>203</v>
      </c>
      <c r="C48" s="5" t="s">
        <v>109</v>
      </c>
      <c r="D48" s="5" t="s">
        <v>199</v>
      </c>
      <c r="E48" s="18">
        <v>0</v>
      </c>
      <c r="F48" s="18">
        <v>0</v>
      </c>
      <c r="G48" s="19">
        <v>0</v>
      </c>
      <c r="H48" s="7">
        <v>0</v>
      </c>
      <c r="I48" s="5">
        <v>0</v>
      </c>
      <c r="J48" s="5">
        <v>0</v>
      </c>
      <c r="K48" s="5">
        <v>0</v>
      </c>
      <c r="L48" s="7">
        <v>0</v>
      </c>
      <c r="M48" s="7">
        <v>0</v>
      </c>
    </row>
    <row r="49" spans="1:13" x14ac:dyDescent="0.25">
      <c r="A49" s="23" t="s">
        <v>204</v>
      </c>
      <c r="B49" s="24" t="s">
        <v>205</v>
      </c>
      <c r="C49" s="24" t="s">
        <v>16</v>
      </c>
      <c r="D49" s="24" t="s">
        <v>199</v>
      </c>
      <c r="E49" s="25">
        <v>15</v>
      </c>
      <c r="F49" s="25">
        <v>15</v>
      </c>
      <c r="G49" s="26">
        <v>0</v>
      </c>
      <c r="H49" s="27">
        <v>4.3743268242942057E-2</v>
      </c>
      <c r="I49" s="24">
        <v>0</v>
      </c>
      <c r="J49" s="24">
        <v>0</v>
      </c>
      <c r="K49" s="24">
        <v>0</v>
      </c>
      <c r="L49" s="27">
        <v>0</v>
      </c>
      <c r="M49" s="27" t="s">
        <v>185</v>
      </c>
    </row>
    <row r="50" spans="1:13" x14ac:dyDescent="0.25">
      <c r="A50" s="23" t="s">
        <v>206</v>
      </c>
      <c r="B50" s="24" t="s">
        <v>207</v>
      </c>
      <c r="C50" s="24" t="s">
        <v>16</v>
      </c>
      <c r="D50" s="24" t="s">
        <v>199</v>
      </c>
      <c r="E50" s="25">
        <v>50</v>
      </c>
      <c r="F50" s="25">
        <v>35</v>
      </c>
      <c r="G50" s="26">
        <v>85</v>
      </c>
      <c r="H50" s="27">
        <v>0.24178188721659644</v>
      </c>
      <c r="I50" s="24">
        <v>2</v>
      </c>
      <c r="J50" s="24">
        <v>0</v>
      </c>
      <c r="K50" s="24">
        <v>1</v>
      </c>
      <c r="L50" s="27">
        <v>0.45569255173408318</v>
      </c>
      <c r="M50" s="27" t="s">
        <v>185</v>
      </c>
    </row>
    <row r="51" spans="1:13" x14ac:dyDescent="0.25">
      <c r="A51" s="21" t="s">
        <v>208</v>
      </c>
      <c r="B51" s="5" t="s">
        <v>209</v>
      </c>
      <c r="C51" s="5" t="s">
        <v>109</v>
      </c>
      <c r="D51" s="5" t="s">
        <v>199</v>
      </c>
      <c r="E51" s="18">
        <v>0</v>
      </c>
      <c r="F51" s="18">
        <v>0</v>
      </c>
      <c r="G51" s="19">
        <v>0</v>
      </c>
      <c r="H51" s="7">
        <v>0</v>
      </c>
      <c r="I51" s="5">
        <v>0</v>
      </c>
      <c r="J51" s="5">
        <v>0</v>
      </c>
      <c r="K51" s="5">
        <v>0</v>
      </c>
      <c r="L51" s="7">
        <v>0</v>
      </c>
      <c r="M51" s="7">
        <v>0</v>
      </c>
    </row>
    <row r="52" spans="1:13" x14ac:dyDescent="0.25">
      <c r="A52" s="21" t="s">
        <v>210</v>
      </c>
      <c r="B52" s="5" t="s">
        <v>211</v>
      </c>
      <c r="C52" s="5" t="s">
        <v>5</v>
      </c>
      <c r="D52" s="5" t="s">
        <v>199</v>
      </c>
      <c r="E52" s="18">
        <v>20</v>
      </c>
      <c r="F52" s="18">
        <v>20</v>
      </c>
      <c r="G52" s="19">
        <v>45</v>
      </c>
      <c r="H52" s="7">
        <v>0.12055211123535189</v>
      </c>
      <c r="I52" s="5">
        <v>0</v>
      </c>
      <c r="J52" s="5">
        <v>0</v>
      </c>
      <c r="K52" s="5">
        <v>0</v>
      </c>
      <c r="L52" s="7">
        <v>0</v>
      </c>
      <c r="M52" s="7">
        <v>8.3796353306830815E-2</v>
      </c>
    </row>
    <row r="53" spans="1:13" x14ac:dyDescent="0.25">
      <c r="A53" s="23" t="s">
        <v>212</v>
      </c>
      <c r="B53" s="24" t="s">
        <v>213</v>
      </c>
      <c r="C53" s="24" t="s">
        <v>16</v>
      </c>
      <c r="D53" s="24" t="s">
        <v>199</v>
      </c>
      <c r="E53" s="25">
        <v>15</v>
      </c>
      <c r="F53" s="25">
        <v>15</v>
      </c>
      <c r="G53" s="26">
        <v>10</v>
      </c>
      <c r="H53" s="27">
        <v>5.7571657926963352E-2</v>
      </c>
      <c r="I53" s="24">
        <v>0</v>
      </c>
      <c r="J53" s="24">
        <v>0</v>
      </c>
      <c r="K53" s="24">
        <v>0</v>
      </c>
      <c r="L53" s="27">
        <v>0</v>
      </c>
      <c r="M53" s="27" t="s">
        <v>185</v>
      </c>
    </row>
    <row r="54" spans="1:13" x14ac:dyDescent="0.25">
      <c r="A54" s="21" t="s">
        <v>8</v>
      </c>
      <c r="B54" s="5" t="s">
        <v>9</v>
      </c>
      <c r="C54" s="5" t="s">
        <v>5</v>
      </c>
      <c r="D54" s="5" t="s">
        <v>199</v>
      </c>
      <c r="E54" s="18">
        <v>475</v>
      </c>
      <c r="F54" s="18">
        <v>610</v>
      </c>
      <c r="G54" s="19">
        <v>575</v>
      </c>
      <c r="H54" s="7">
        <v>2.3744687743575792</v>
      </c>
      <c r="I54" s="5">
        <v>3</v>
      </c>
      <c r="J54" s="5">
        <v>2</v>
      </c>
      <c r="K54" s="5">
        <v>2</v>
      </c>
      <c r="L54" s="7">
        <v>1.079446612619694</v>
      </c>
      <c r="M54" s="7">
        <v>1.9720740592738852</v>
      </c>
    </row>
    <row r="55" spans="1:13" x14ac:dyDescent="0.25">
      <c r="A55" s="21" t="s">
        <v>214</v>
      </c>
      <c r="B55" s="5" t="s">
        <v>215</v>
      </c>
      <c r="C55" s="5" t="s">
        <v>109</v>
      </c>
      <c r="D55" s="5" t="s">
        <v>199</v>
      </c>
      <c r="E55" s="18">
        <v>0</v>
      </c>
      <c r="F55" s="18">
        <v>0</v>
      </c>
      <c r="G55" s="19">
        <v>0</v>
      </c>
      <c r="H55" s="7">
        <v>0</v>
      </c>
      <c r="I55" s="5">
        <v>0</v>
      </c>
      <c r="J55" s="5">
        <v>0</v>
      </c>
      <c r="K55" s="5">
        <v>0</v>
      </c>
      <c r="L55" s="7">
        <v>0</v>
      </c>
      <c r="M55" s="7">
        <v>0</v>
      </c>
    </row>
    <row r="56" spans="1:13" x14ac:dyDescent="0.25">
      <c r="A56" s="21" t="s">
        <v>216</v>
      </c>
      <c r="B56" s="5" t="s">
        <v>217</v>
      </c>
      <c r="C56" s="5" t="s">
        <v>109</v>
      </c>
      <c r="D56" s="5" t="s">
        <v>199</v>
      </c>
      <c r="E56" s="18">
        <v>0</v>
      </c>
      <c r="F56" s="18">
        <v>5</v>
      </c>
      <c r="G56" s="19">
        <v>30</v>
      </c>
      <c r="H56" s="7">
        <v>4.8675275465638809E-2</v>
      </c>
      <c r="I56" s="5">
        <v>0</v>
      </c>
      <c r="J56" s="5">
        <v>0</v>
      </c>
      <c r="K56" s="5">
        <v>0</v>
      </c>
      <c r="L56" s="7">
        <v>0</v>
      </c>
      <c r="M56" s="7">
        <v>3.3834418480344894E-2</v>
      </c>
    </row>
    <row r="57" spans="1:13" x14ac:dyDescent="0.25">
      <c r="A57" s="21" t="s">
        <v>218</v>
      </c>
      <c r="B57" s="5" t="s">
        <v>219</v>
      </c>
      <c r="C57" s="5" t="s">
        <v>109</v>
      </c>
      <c r="D57" s="5" t="s">
        <v>199</v>
      </c>
      <c r="E57" s="18">
        <v>0</v>
      </c>
      <c r="F57" s="18">
        <v>0</v>
      </c>
      <c r="G57" s="19">
        <v>0</v>
      </c>
      <c r="H57" s="7">
        <v>0</v>
      </c>
      <c r="I57" s="5">
        <v>0</v>
      </c>
      <c r="J57" s="5">
        <v>0</v>
      </c>
      <c r="K57" s="5">
        <v>0</v>
      </c>
      <c r="L57" s="7">
        <v>0</v>
      </c>
      <c r="M57" s="7">
        <v>0</v>
      </c>
    </row>
    <row r="58" spans="1:13" x14ac:dyDescent="0.25">
      <c r="A58" s="22" t="s">
        <v>6</v>
      </c>
      <c r="B58" s="5" t="s">
        <v>7</v>
      </c>
      <c r="C58" s="5" t="s">
        <v>5</v>
      </c>
      <c r="D58" s="5" t="s">
        <v>199</v>
      </c>
      <c r="E58" s="18">
        <v>330</v>
      </c>
      <c r="F58" s="18">
        <v>315</v>
      </c>
      <c r="G58" s="19">
        <v>365</v>
      </c>
      <c r="H58" s="7">
        <v>1.4455178055707778</v>
      </c>
      <c r="I58" s="5">
        <v>3</v>
      </c>
      <c r="J58" s="5">
        <v>1</v>
      </c>
      <c r="K58" s="5">
        <v>3</v>
      </c>
      <c r="L58" s="7">
        <v>1.0887895691983032</v>
      </c>
      <c r="M58" s="7">
        <v>1.3291390514937411</v>
      </c>
    </row>
    <row r="59" spans="1:13" x14ac:dyDescent="0.25">
      <c r="A59" s="21" t="s">
        <v>220</v>
      </c>
      <c r="B59" s="5" t="s">
        <v>221</v>
      </c>
      <c r="C59" s="5" t="s">
        <v>109</v>
      </c>
      <c r="D59" s="5" t="s">
        <v>68</v>
      </c>
      <c r="E59" s="18">
        <v>0</v>
      </c>
      <c r="F59" s="18">
        <v>5</v>
      </c>
      <c r="G59" s="19">
        <v>20</v>
      </c>
      <c r="H59" s="7">
        <v>3.4846885781617508E-2</v>
      </c>
      <c r="I59" s="5">
        <v>0</v>
      </c>
      <c r="J59" s="5">
        <v>0</v>
      </c>
      <c r="K59" s="5">
        <v>0</v>
      </c>
      <c r="L59" s="7">
        <v>0</v>
      </c>
      <c r="M59" s="7">
        <v>2.4222238189578037E-2</v>
      </c>
    </row>
    <row r="60" spans="1:13" x14ac:dyDescent="0.25">
      <c r="A60" s="21" t="s">
        <v>40</v>
      </c>
      <c r="B60" s="5" t="s">
        <v>86</v>
      </c>
      <c r="C60" s="5" t="s">
        <v>16</v>
      </c>
      <c r="D60" s="5" t="s">
        <v>68</v>
      </c>
      <c r="E60" s="18">
        <v>300</v>
      </c>
      <c r="F60" s="18">
        <v>280</v>
      </c>
      <c r="G60" s="19">
        <v>320</v>
      </c>
      <c r="H60" s="7">
        <v>1.2886134090932229</v>
      </c>
      <c r="I60" s="5">
        <v>1</v>
      </c>
      <c r="J60" s="5">
        <v>1</v>
      </c>
      <c r="K60" s="5">
        <v>0</v>
      </c>
      <c r="L60" s="7">
        <v>0.30142205892358986</v>
      </c>
      <c r="M60" s="7">
        <v>0.98551564255959889</v>
      </c>
    </row>
    <row r="61" spans="1:13" x14ac:dyDescent="0.25">
      <c r="A61" s="21" t="s">
        <v>222</v>
      </c>
      <c r="B61" s="5" t="s">
        <v>223</v>
      </c>
      <c r="C61" s="5" t="s">
        <v>27</v>
      </c>
      <c r="D61" s="5" t="s">
        <v>68</v>
      </c>
      <c r="E61" s="18">
        <v>0</v>
      </c>
      <c r="F61" s="18">
        <v>0</v>
      </c>
      <c r="G61" s="19">
        <v>0</v>
      </c>
      <c r="H61" s="7">
        <v>0</v>
      </c>
      <c r="I61" s="5">
        <v>0</v>
      </c>
      <c r="J61" s="5">
        <v>0</v>
      </c>
      <c r="K61" s="5">
        <v>0</v>
      </c>
      <c r="L61" s="7">
        <v>0</v>
      </c>
      <c r="M61" s="7">
        <v>0</v>
      </c>
    </row>
    <row r="62" spans="1:13" x14ac:dyDescent="0.25">
      <c r="A62" s="21" t="s">
        <v>38</v>
      </c>
      <c r="B62" s="5" t="s">
        <v>76</v>
      </c>
      <c r="C62" s="5" t="s">
        <v>5</v>
      </c>
      <c r="D62" s="5" t="s">
        <v>68</v>
      </c>
      <c r="E62" s="18">
        <v>885</v>
      </c>
      <c r="F62" s="18">
        <v>950</v>
      </c>
      <c r="G62" s="19">
        <v>1045</v>
      </c>
      <c r="H62" s="7">
        <v>4.1193909316902806</v>
      </c>
      <c r="I62" s="5">
        <v>8</v>
      </c>
      <c r="J62" s="5">
        <v>8</v>
      </c>
      <c r="K62" s="5">
        <v>6</v>
      </c>
      <c r="L62" s="7">
        <v>3.4064013470106094</v>
      </c>
      <c r="M62" s="7">
        <v>3.8781824773258067</v>
      </c>
    </row>
    <row r="63" spans="1:13" x14ac:dyDescent="0.25">
      <c r="A63" s="21" t="s">
        <v>224</v>
      </c>
      <c r="B63" s="5" t="s">
        <v>225</v>
      </c>
      <c r="C63" s="5" t="s">
        <v>109</v>
      </c>
      <c r="D63" s="5" t="s">
        <v>68</v>
      </c>
      <c r="E63" s="18">
        <v>0</v>
      </c>
      <c r="F63" s="18">
        <v>0</v>
      </c>
      <c r="G63" s="19">
        <v>0</v>
      </c>
      <c r="H63" s="7">
        <v>0</v>
      </c>
      <c r="I63" s="5">
        <v>0</v>
      </c>
      <c r="J63" s="5">
        <v>0</v>
      </c>
      <c r="K63" s="5">
        <v>0</v>
      </c>
      <c r="L63" s="7">
        <v>0</v>
      </c>
      <c r="M63" s="7">
        <v>0</v>
      </c>
    </row>
    <row r="64" spans="1:13" x14ac:dyDescent="0.25">
      <c r="A64" s="21" t="s">
        <v>226</v>
      </c>
      <c r="B64" s="5" t="s">
        <v>227</v>
      </c>
      <c r="C64" s="5" t="s">
        <v>109</v>
      </c>
      <c r="D64" s="5" t="s">
        <v>68</v>
      </c>
      <c r="E64" s="18">
        <v>10</v>
      </c>
      <c r="F64" s="18">
        <v>20</v>
      </c>
      <c r="G64" s="19">
        <v>15</v>
      </c>
      <c r="H64" s="7">
        <v>6.4284976181809825E-2</v>
      </c>
      <c r="I64" s="5">
        <v>0</v>
      </c>
      <c r="J64" s="5">
        <v>0</v>
      </c>
      <c r="K64" s="5">
        <v>0</v>
      </c>
      <c r="L64" s="7">
        <v>0</v>
      </c>
      <c r="M64" s="7">
        <v>4.468479665142893E-2</v>
      </c>
    </row>
    <row r="65" spans="1:13" x14ac:dyDescent="0.25">
      <c r="A65" s="21" t="s">
        <v>228</v>
      </c>
      <c r="B65" s="5" t="s">
        <v>229</v>
      </c>
      <c r="C65" s="5" t="s">
        <v>109</v>
      </c>
      <c r="D65" s="5" t="s">
        <v>68</v>
      </c>
      <c r="E65" s="18">
        <v>0</v>
      </c>
      <c r="F65" s="18">
        <v>0</v>
      </c>
      <c r="G65" s="19">
        <v>0</v>
      </c>
      <c r="H65" s="7">
        <v>0</v>
      </c>
      <c r="I65" s="5">
        <v>0</v>
      </c>
      <c r="J65" s="5">
        <v>0</v>
      </c>
      <c r="K65" s="5">
        <v>0</v>
      </c>
      <c r="L65" s="7">
        <v>0</v>
      </c>
      <c r="M65" s="7">
        <v>0</v>
      </c>
    </row>
    <row r="66" spans="1:13" x14ac:dyDescent="0.25">
      <c r="A66" s="21" t="s">
        <v>230</v>
      </c>
      <c r="B66" s="5" t="s">
        <v>231</v>
      </c>
      <c r="C66" s="5" t="s">
        <v>109</v>
      </c>
      <c r="D66" s="5" t="s">
        <v>68</v>
      </c>
      <c r="E66" s="18">
        <v>0</v>
      </c>
      <c r="F66" s="18">
        <v>0</v>
      </c>
      <c r="G66" s="19">
        <v>0</v>
      </c>
      <c r="H66" s="7">
        <v>0</v>
      </c>
      <c r="I66" s="5">
        <v>0</v>
      </c>
      <c r="J66" s="5">
        <v>0</v>
      </c>
      <c r="K66" s="5">
        <v>0</v>
      </c>
      <c r="L66" s="7">
        <v>0</v>
      </c>
      <c r="M66" s="7">
        <v>0</v>
      </c>
    </row>
    <row r="67" spans="1:13" x14ac:dyDescent="0.25">
      <c r="A67" s="21" t="s">
        <v>232</v>
      </c>
      <c r="B67" s="5" t="s">
        <v>233</v>
      </c>
      <c r="C67" s="5" t="s">
        <v>109</v>
      </c>
      <c r="D67" s="5" t="s">
        <v>68</v>
      </c>
      <c r="E67" s="18">
        <v>0</v>
      </c>
      <c r="F67" s="18">
        <v>0</v>
      </c>
      <c r="G67" s="19">
        <v>0</v>
      </c>
      <c r="H67" s="7">
        <v>0</v>
      </c>
      <c r="I67" s="5">
        <v>0</v>
      </c>
      <c r="J67" s="5">
        <v>0</v>
      </c>
      <c r="K67" s="5">
        <v>0</v>
      </c>
      <c r="L67" s="7">
        <v>0</v>
      </c>
      <c r="M67" s="7">
        <v>0</v>
      </c>
    </row>
    <row r="68" spans="1:13" x14ac:dyDescent="0.25">
      <c r="A68" s="21" t="s">
        <v>234</v>
      </c>
      <c r="B68" s="5" t="s">
        <v>235</v>
      </c>
      <c r="C68" s="5" t="s">
        <v>109</v>
      </c>
      <c r="D68" s="5" t="s">
        <v>68</v>
      </c>
      <c r="E68" s="18">
        <v>0</v>
      </c>
      <c r="F68" s="18">
        <v>0</v>
      </c>
      <c r="G68" s="19">
        <v>0</v>
      </c>
      <c r="H68" s="7">
        <v>0</v>
      </c>
      <c r="I68" s="5">
        <v>0</v>
      </c>
      <c r="J68" s="5">
        <v>0</v>
      </c>
      <c r="K68" s="5">
        <v>0</v>
      </c>
      <c r="L68" s="7">
        <v>0</v>
      </c>
      <c r="M68" s="7">
        <v>0</v>
      </c>
    </row>
    <row r="69" spans="1:13" x14ac:dyDescent="0.25">
      <c r="A69" s="21" t="s">
        <v>236</v>
      </c>
      <c r="B69" s="5" t="s">
        <v>237</v>
      </c>
      <c r="C69" s="5" t="s">
        <v>109</v>
      </c>
      <c r="D69" s="5" t="s">
        <v>68</v>
      </c>
      <c r="E69" s="18">
        <v>0</v>
      </c>
      <c r="F69" s="18">
        <v>0</v>
      </c>
      <c r="G69" s="19">
        <v>0</v>
      </c>
      <c r="H69" s="7">
        <v>0</v>
      </c>
      <c r="I69" s="5">
        <v>0</v>
      </c>
      <c r="J69" s="5">
        <v>0</v>
      </c>
      <c r="K69" s="5">
        <v>0</v>
      </c>
      <c r="L69" s="7">
        <v>0</v>
      </c>
      <c r="M69" s="7">
        <v>0</v>
      </c>
    </row>
    <row r="70" spans="1:13" x14ac:dyDescent="0.25">
      <c r="A70" s="21" t="s">
        <v>238</v>
      </c>
      <c r="B70" s="5" t="s">
        <v>239</v>
      </c>
      <c r="C70" s="5" t="s">
        <v>109</v>
      </c>
      <c r="D70" s="5" t="s">
        <v>68</v>
      </c>
      <c r="E70" s="18">
        <v>0</v>
      </c>
      <c r="F70" s="18">
        <v>0</v>
      </c>
      <c r="G70" s="19">
        <v>0</v>
      </c>
      <c r="H70" s="7">
        <v>0</v>
      </c>
      <c r="I70" s="5">
        <v>0</v>
      </c>
      <c r="J70" s="5">
        <v>0</v>
      </c>
      <c r="K70" s="5">
        <v>0</v>
      </c>
      <c r="L70" s="7">
        <v>0</v>
      </c>
      <c r="M70" s="7">
        <v>0</v>
      </c>
    </row>
    <row r="71" spans="1:13" x14ac:dyDescent="0.25">
      <c r="A71" s="21" t="s">
        <v>240</v>
      </c>
      <c r="B71" s="5" t="s">
        <v>241</v>
      </c>
      <c r="C71" s="5" t="s">
        <v>109</v>
      </c>
      <c r="D71" s="5" t="s">
        <v>68</v>
      </c>
      <c r="E71" s="18">
        <v>0</v>
      </c>
      <c r="F71" s="18">
        <v>0</v>
      </c>
      <c r="G71" s="19">
        <v>0</v>
      </c>
      <c r="H71" s="7">
        <v>0</v>
      </c>
      <c r="I71" s="5">
        <v>0</v>
      </c>
      <c r="J71" s="5">
        <v>0</v>
      </c>
      <c r="K71" s="5">
        <v>0</v>
      </c>
      <c r="L71" s="7">
        <v>0</v>
      </c>
      <c r="M71" s="7">
        <v>0</v>
      </c>
    </row>
    <row r="72" spans="1:13" x14ac:dyDescent="0.25">
      <c r="A72" s="21" t="s">
        <v>242</v>
      </c>
      <c r="B72" s="5" t="s">
        <v>243</v>
      </c>
      <c r="C72" s="5" t="s">
        <v>109</v>
      </c>
      <c r="D72" s="5" t="s">
        <v>68</v>
      </c>
      <c r="E72" s="18">
        <v>0</v>
      </c>
      <c r="F72" s="18">
        <v>0</v>
      </c>
      <c r="G72" s="19">
        <v>0</v>
      </c>
      <c r="H72" s="7">
        <v>0</v>
      </c>
      <c r="I72" s="5">
        <v>0</v>
      </c>
      <c r="J72" s="5">
        <v>0</v>
      </c>
      <c r="K72" s="5">
        <v>0</v>
      </c>
      <c r="L72" s="7">
        <v>0</v>
      </c>
      <c r="M72" s="7">
        <v>0</v>
      </c>
    </row>
    <row r="73" spans="1:13" x14ac:dyDescent="0.25">
      <c r="A73" s="21" t="s">
        <v>244</v>
      </c>
      <c r="B73" s="5" t="s">
        <v>245</v>
      </c>
      <c r="C73" s="5" t="s">
        <v>109</v>
      </c>
      <c r="D73" s="5" t="s">
        <v>68</v>
      </c>
      <c r="E73" s="18">
        <v>0</v>
      </c>
      <c r="F73" s="18">
        <v>10</v>
      </c>
      <c r="G73" s="19">
        <v>10</v>
      </c>
      <c r="H73" s="7">
        <v>2.8208602511171139E-2</v>
      </c>
      <c r="I73" s="5">
        <v>0</v>
      </c>
      <c r="J73" s="5">
        <v>0</v>
      </c>
      <c r="K73" s="5">
        <v>0</v>
      </c>
      <c r="L73" s="7">
        <v>0</v>
      </c>
      <c r="M73" s="7">
        <v>1.9607935506855512E-2</v>
      </c>
    </row>
    <row r="74" spans="1:13" x14ac:dyDescent="0.25">
      <c r="A74" s="21" t="s">
        <v>246</v>
      </c>
      <c r="B74" s="5" t="s">
        <v>247</v>
      </c>
      <c r="C74" s="5" t="s">
        <v>109</v>
      </c>
      <c r="D74" s="5" t="s">
        <v>68</v>
      </c>
      <c r="E74" s="18">
        <v>0</v>
      </c>
      <c r="F74" s="18">
        <v>0</v>
      </c>
      <c r="G74" s="19">
        <v>0</v>
      </c>
      <c r="H74" s="7">
        <v>0</v>
      </c>
      <c r="I74" s="5">
        <v>0</v>
      </c>
      <c r="J74" s="5">
        <v>0</v>
      </c>
      <c r="K74" s="5">
        <v>0</v>
      </c>
      <c r="L74" s="7">
        <v>0</v>
      </c>
      <c r="M74" s="7">
        <v>0</v>
      </c>
    </row>
    <row r="75" spans="1:13" x14ac:dyDescent="0.25">
      <c r="A75" s="21" t="s">
        <v>248</v>
      </c>
      <c r="B75" s="5" t="s">
        <v>249</v>
      </c>
      <c r="C75" s="5" t="s">
        <v>109</v>
      </c>
      <c r="D75" s="5" t="s">
        <v>68</v>
      </c>
      <c r="E75" s="18">
        <v>0</v>
      </c>
      <c r="F75" s="18">
        <v>0</v>
      </c>
      <c r="G75" s="19">
        <v>0</v>
      </c>
      <c r="H75" s="7">
        <v>0</v>
      </c>
      <c r="I75" s="5">
        <v>0</v>
      </c>
      <c r="J75" s="5">
        <v>0</v>
      </c>
      <c r="K75" s="5">
        <v>0</v>
      </c>
      <c r="L75" s="7">
        <v>0</v>
      </c>
      <c r="M75" s="7">
        <v>0</v>
      </c>
    </row>
    <row r="76" spans="1:13" x14ac:dyDescent="0.25">
      <c r="A76" s="21" t="s">
        <v>39</v>
      </c>
      <c r="B76" s="5" t="s">
        <v>83</v>
      </c>
      <c r="C76" s="5" t="s">
        <v>5</v>
      </c>
      <c r="D76" s="5" t="s">
        <v>68</v>
      </c>
      <c r="E76" s="18">
        <v>405</v>
      </c>
      <c r="F76" s="18">
        <v>385</v>
      </c>
      <c r="G76" s="19">
        <v>370</v>
      </c>
      <c r="H76" s="7">
        <v>1.6639582352139239</v>
      </c>
      <c r="I76" s="5">
        <v>1</v>
      </c>
      <c r="J76" s="5">
        <v>4</v>
      </c>
      <c r="K76" s="5">
        <v>3</v>
      </c>
      <c r="L76" s="7">
        <v>1.2684180648096526</v>
      </c>
      <c r="M76" s="7">
        <v>1.534489746253777</v>
      </c>
    </row>
    <row r="77" spans="1:13" x14ac:dyDescent="0.25">
      <c r="A77" s="22" t="s">
        <v>100</v>
      </c>
      <c r="B77" s="5" t="s">
        <v>101</v>
      </c>
      <c r="C77" s="5" t="s">
        <v>27</v>
      </c>
      <c r="D77" s="5" t="s">
        <v>68</v>
      </c>
      <c r="E77" s="18">
        <v>130</v>
      </c>
      <c r="F77" s="18">
        <v>125</v>
      </c>
      <c r="G77" s="19">
        <v>155</v>
      </c>
      <c r="H77" s="7">
        <v>0.58625825846091972</v>
      </c>
      <c r="I77" s="5">
        <v>0</v>
      </c>
      <c r="J77" s="5">
        <v>1</v>
      </c>
      <c r="K77" s="5">
        <v>0</v>
      </c>
      <c r="L77" s="7">
        <v>0.1564945226917058</v>
      </c>
      <c r="M77" s="7">
        <v>0.45413098131868107</v>
      </c>
    </row>
    <row r="78" spans="1:13" x14ac:dyDescent="0.25">
      <c r="A78" s="21" t="s">
        <v>25</v>
      </c>
      <c r="B78" s="5" t="s">
        <v>26</v>
      </c>
      <c r="C78" s="5" t="s">
        <v>27</v>
      </c>
      <c r="D78" s="5" t="s">
        <v>250</v>
      </c>
      <c r="E78" s="18">
        <v>215</v>
      </c>
      <c r="F78" s="18">
        <v>370</v>
      </c>
      <c r="G78" s="19">
        <v>395</v>
      </c>
      <c r="H78" s="7">
        <v>1.3961015361551667</v>
      </c>
      <c r="I78" s="5">
        <v>0</v>
      </c>
      <c r="J78" s="5">
        <v>1</v>
      </c>
      <c r="K78" s="5">
        <v>2</v>
      </c>
      <c r="L78" s="7">
        <v>0.48816948123233594</v>
      </c>
      <c r="M78" s="7">
        <v>1.1158636002194464</v>
      </c>
    </row>
    <row r="79" spans="1:13" x14ac:dyDescent="0.25">
      <c r="A79" s="23" t="s">
        <v>103</v>
      </c>
      <c r="B79" s="24" t="s">
        <v>251</v>
      </c>
      <c r="C79" s="24" t="s">
        <v>16</v>
      </c>
      <c r="D79" s="24" t="s">
        <v>250</v>
      </c>
      <c r="E79" s="25">
        <v>450</v>
      </c>
      <c r="F79" s="25">
        <v>520</v>
      </c>
      <c r="G79" s="26">
        <v>650</v>
      </c>
      <c r="H79" s="27">
        <v>2.3118048665396946</v>
      </c>
      <c r="I79" s="24">
        <v>9</v>
      </c>
      <c r="J79" s="24">
        <v>4</v>
      </c>
      <c r="K79" s="24">
        <v>7</v>
      </c>
      <c r="L79" s="27">
        <v>3.0911882717459855</v>
      </c>
      <c r="M79" s="27">
        <v>3.5325458867691877</v>
      </c>
    </row>
    <row r="80" spans="1:13" x14ac:dyDescent="0.25">
      <c r="A80" s="21" t="s">
        <v>252</v>
      </c>
      <c r="B80" s="5" t="s">
        <v>253</v>
      </c>
      <c r="C80" s="5" t="s">
        <v>109</v>
      </c>
      <c r="D80" s="5" t="s">
        <v>250</v>
      </c>
      <c r="E80" s="18">
        <v>35</v>
      </c>
      <c r="F80" s="18">
        <v>30</v>
      </c>
      <c r="G80" s="19">
        <v>35</v>
      </c>
      <c r="H80" s="7">
        <v>0.14327688338069774</v>
      </c>
      <c r="I80" s="5">
        <v>0</v>
      </c>
      <c r="J80" s="5">
        <v>0</v>
      </c>
      <c r="K80" s="5">
        <v>1</v>
      </c>
      <c r="L80" s="7">
        <v>0.16583747927031509</v>
      </c>
      <c r="M80" s="7">
        <v>0.1489957793927183</v>
      </c>
    </row>
    <row r="81" spans="1:13" x14ac:dyDescent="0.25">
      <c r="A81" s="21" t="s">
        <v>254</v>
      </c>
      <c r="B81" s="5" t="s">
        <v>255</v>
      </c>
      <c r="C81" s="5" t="s">
        <v>144</v>
      </c>
      <c r="D81" s="5" t="s">
        <v>250</v>
      </c>
      <c r="E81" s="18">
        <v>55</v>
      </c>
      <c r="F81" s="18">
        <v>5</v>
      </c>
      <c r="G81" s="19">
        <v>90</v>
      </c>
      <c r="H81" s="7">
        <v>0.21294642657789664</v>
      </c>
      <c r="I81" s="5">
        <v>1</v>
      </c>
      <c r="J81" s="5">
        <v>0</v>
      </c>
      <c r="K81" s="5">
        <v>1</v>
      </c>
      <c r="L81" s="7">
        <v>0.31076501550219915</v>
      </c>
      <c r="M81" s="7">
        <v>0.240597626799085</v>
      </c>
    </row>
    <row r="82" spans="1:13" x14ac:dyDescent="0.25">
      <c r="A82" s="21" t="s">
        <v>31</v>
      </c>
      <c r="B82" s="5" t="s">
        <v>105</v>
      </c>
      <c r="C82" s="5" t="s">
        <v>16</v>
      </c>
      <c r="D82" s="5" t="s">
        <v>250</v>
      </c>
      <c r="E82" s="18">
        <v>310</v>
      </c>
      <c r="F82" s="18">
        <v>275</v>
      </c>
      <c r="G82" s="19">
        <v>300</v>
      </c>
      <c r="H82" s="7">
        <v>1.2685484893130838</v>
      </c>
      <c r="I82" s="5">
        <v>2</v>
      </c>
      <c r="J82" s="5">
        <v>1</v>
      </c>
      <c r="K82" s="5">
        <v>0</v>
      </c>
      <c r="L82" s="7">
        <v>0.4463495951554739</v>
      </c>
      <c r="M82" s="7">
        <v>1.0147426324342905</v>
      </c>
    </row>
    <row r="83" spans="1:13" x14ac:dyDescent="0.25">
      <c r="A83" s="21" t="s">
        <v>92</v>
      </c>
      <c r="B83" s="5" t="s">
        <v>24</v>
      </c>
      <c r="C83" s="5" t="s">
        <v>5</v>
      </c>
      <c r="D83" s="5" t="s">
        <v>250</v>
      </c>
      <c r="E83" s="18">
        <v>3065</v>
      </c>
      <c r="F83" s="18">
        <v>2975</v>
      </c>
      <c r="G83" s="19">
        <v>2975</v>
      </c>
      <c r="H83" s="7">
        <v>12.92273182652648</v>
      </c>
      <c r="I83" s="18">
        <v>72</v>
      </c>
      <c r="J83" s="5">
        <v>67</v>
      </c>
      <c r="K83" s="5">
        <v>52</v>
      </c>
      <c r="L83" s="7">
        <v>29.543464551096328</v>
      </c>
      <c r="M83" s="7">
        <v>17.783712240156419</v>
      </c>
    </row>
    <row r="84" spans="1:13" x14ac:dyDescent="0.25">
      <c r="A84" s="21" t="s">
        <v>256</v>
      </c>
      <c r="B84" s="5" t="s">
        <v>257</v>
      </c>
      <c r="C84" s="5" t="s">
        <v>27</v>
      </c>
      <c r="D84" s="5" t="s">
        <v>250</v>
      </c>
      <c r="E84" s="18">
        <v>0</v>
      </c>
      <c r="F84" s="18">
        <v>0</v>
      </c>
      <c r="G84" s="19">
        <v>0</v>
      </c>
      <c r="H84" s="7">
        <v>0</v>
      </c>
      <c r="I84" s="18">
        <v>0</v>
      </c>
      <c r="J84" s="5">
        <v>0</v>
      </c>
      <c r="K84" s="5">
        <v>0</v>
      </c>
      <c r="L84" s="7">
        <v>0</v>
      </c>
      <c r="M84" s="7">
        <v>0</v>
      </c>
    </row>
    <row r="85" spans="1:13" x14ac:dyDescent="0.25">
      <c r="A85" s="21" t="s">
        <v>258</v>
      </c>
      <c r="B85" s="5" t="s">
        <v>259</v>
      </c>
      <c r="C85" s="5" t="s">
        <v>27</v>
      </c>
      <c r="D85" s="5" t="s">
        <v>250</v>
      </c>
      <c r="E85" s="18">
        <v>0</v>
      </c>
      <c r="F85" s="18">
        <v>0</v>
      </c>
      <c r="G85" s="19">
        <v>0</v>
      </c>
      <c r="H85" s="7">
        <v>0</v>
      </c>
      <c r="I85" s="18">
        <v>0</v>
      </c>
      <c r="J85" s="5">
        <v>0</v>
      </c>
      <c r="K85" s="5">
        <v>0</v>
      </c>
      <c r="L85" s="7">
        <v>0</v>
      </c>
      <c r="M85" s="7">
        <v>0</v>
      </c>
    </row>
    <row r="86" spans="1:13" x14ac:dyDescent="0.25">
      <c r="A86" s="21" t="s">
        <v>260</v>
      </c>
      <c r="B86" s="5" t="s">
        <v>261</v>
      </c>
      <c r="C86" s="5" t="s">
        <v>262</v>
      </c>
      <c r="D86" s="5" t="s">
        <v>250</v>
      </c>
      <c r="E86" s="18">
        <v>85</v>
      </c>
      <c r="F86" s="18">
        <v>75</v>
      </c>
      <c r="G86" s="19">
        <v>105</v>
      </c>
      <c r="H86" s="7">
        <v>0.37869639889841211</v>
      </c>
      <c r="I86" s="18">
        <v>0</v>
      </c>
      <c r="J86" s="5">
        <v>0</v>
      </c>
      <c r="K86" s="5">
        <v>0</v>
      </c>
      <c r="L86" s="7">
        <v>0</v>
      </c>
      <c r="M86" s="7">
        <v>0.26323369133007823</v>
      </c>
    </row>
    <row r="87" spans="1:13" x14ac:dyDescent="0.25">
      <c r="A87" s="21" t="s">
        <v>263</v>
      </c>
      <c r="B87" s="5" t="s">
        <v>264</v>
      </c>
      <c r="C87" s="5" t="s">
        <v>27</v>
      </c>
      <c r="D87" s="5" t="s">
        <v>250</v>
      </c>
      <c r="E87" s="18">
        <v>0</v>
      </c>
      <c r="F87" s="18">
        <v>0</v>
      </c>
      <c r="G87" s="19">
        <v>0</v>
      </c>
      <c r="H87" s="7">
        <v>0</v>
      </c>
      <c r="I87" s="18">
        <v>0</v>
      </c>
      <c r="J87" s="5">
        <v>0</v>
      </c>
      <c r="K87" s="5">
        <v>0</v>
      </c>
      <c r="L87" s="7">
        <v>0</v>
      </c>
      <c r="M87" s="7">
        <v>0</v>
      </c>
    </row>
    <row r="88" spans="1:13" x14ac:dyDescent="0.25">
      <c r="A88" s="21" t="s">
        <v>265</v>
      </c>
      <c r="B88" s="5" t="s">
        <v>266</v>
      </c>
      <c r="C88" s="5" t="s">
        <v>109</v>
      </c>
      <c r="D88" s="5" t="s">
        <v>250</v>
      </c>
      <c r="E88" s="18">
        <v>5</v>
      </c>
      <c r="F88" s="18">
        <v>5</v>
      </c>
      <c r="G88" s="19">
        <v>10</v>
      </c>
      <c r="H88" s="7">
        <v>2.8409479098335313E-2</v>
      </c>
      <c r="I88" s="18">
        <v>0</v>
      </c>
      <c r="J88" s="5">
        <v>0</v>
      </c>
      <c r="K88" s="5">
        <v>0</v>
      </c>
      <c r="L88" s="7">
        <v>0</v>
      </c>
      <c r="M88" s="7">
        <v>1.9747565790361851E-2</v>
      </c>
    </row>
    <row r="89" spans="1:13" x14ac:dyDescent="0.25">
      <c r="A89" s="21" t="s">
        <v>107</v>
      </c>
      <c r="B89" s="5" t="s">
        <v>108</v>
      </c>
      <c r="C89" s="5" t="s">
        <v>109</v>
      </c>
      <c r="D89" s="5" t="s">
        <v>250</v>
      </c>
      <c r="E89" s="18">
        <v>150</v>
      </c>
      <c r="F89" s="18">
        <v>130</v>
      </c>
      <c r="G89" s="19">
        <v>140</v>
      </c>
      <c r="H89" s="7">
        <v>0.60226971235141902</v>
      </c>
      <c r="I89" s="18">
        <v>0</v>
      </c>
      <c r="J89" s="5">
        <v>0</v>
      </c>
      <c r="K89" s="5">
        <v>1</v>
      </c>
      <c r="L89" s="7">
        <v>0.16583747927031509</v>
      </c>
      <c r="M89" s="7">
        <v>0.46804390611232216</v>
      </c>
    </row>
    <row r="90" spans="1:13" x14ac:dyDescent="0.25">
      <c r="A90" s="21" t="s">
        <v>267</v>
      </c>
      <c r="B90" s="5" t="s">
        <v>268</v>
      </c>
      <c r="C90" s="5" t="s">
        <v>109</v>
      </c>
      <c r="D90" s="5" t="s">
        <v>250</v>
      </c>
      <c r="E90" s="18">
        <v>0</v>
      </c>
      <c r="F90" s="18">
        <v>0</v>
      </c>
      <c r="G90" s="19">
        <v>10</v>
      </c>
      <c r="H90" s="7">
        <v>1.3828389684021294E-2</v>
      </c>
      <c r="I90" s="18">
        <v>0</v>
      </c>
      <c r="J90" s="5">
        <v>1</v>
      </c>
      <c r="K90" s="5">
        <v>0</v>
      </c>
      <c r="L90" s="7">
        <v>0.1564945226917058</v>
      </c>
      <c r="M90" s="7">
        <v>5.6232221721136087E-2</v>
      </c>
    </row>
    <row r="91" spans="1:13" x14ac:dyDescent="0.25">
      <c r="A91" s="21" t="s">
        <v>269</v>
      </c>
      <c r="B91" s="5" t="s">
        <v>270</v>
      </c>
      <c r="C91" s="5" t="s">
        <v>109</v>
      </c>
      <c r="D91" s="5" t="s">
        <v>250</v>
      </c>
      <c r="E91" s="18">
        <v>5</v>
      </c>
      <c r="F91" s="18">
        <v>5</v>
      </c>
      <c r="G91" s="19">
        <v>5</v>
      </c>
      <c r="H91" s="7">
        <v>2.1495284256324666E-2</v>
      </c>
      <c r="I91" s="18">
        <v>0</v>
      </c>
      <c r="J91" s="5">
        <v>0</v>
      </c>
      <c r="K91" s="5">
        <v>0</v>
      </c>
      <c r="L91" s="7">
        <v>0</v>
      </c>
      <c r="M91" s="7">
        <v>1.4941475644978422E-2</v>
      </c>
    </row>
    <row r="92" spans="1:13" x14ac:dyDescent="0.25">
      <c r="A92" s="21" t="s">
        <v>271</v>
      </c>
      <c r="B92" s="5" t="s">
        <v>272</v>
      </c>
      <c r="C92" s="5" t="s">
        <v>109</v>
      </c>
      <c r="D92" s="5" t="s">
        <v>250</v>
      </c>
      <c r="E92" s="18">
        <v>0</v>
      </c>
      <c r="F92" s="18">
        <v>0</v>
      </c>
      <c r="G92" s="19">
        <v>0</v>
      </c>
      <c r="H92" s="7">
        <v>0</v>
      </c>
      <c r="I92" s="18">
        <v>0</v>
      </c>
      <c r="J92" s="5">
        <v>0</v>
      </c>
      <c r="K92" s="5">
        <v>0</v>
      </c>
      <c r="L92" s="7">
        <v>0</v>
      </c>
      <c r="M92" s="7">
        <v>0</v>
      </c>
    </row>
    <row r="93" spans="1:13" x14ac:dyDescent="0.25">
      <c r="A93" s="21" t="s">
        <v>273</v>
      </c>
      <c r="B93" s="5" t="s">
        <v>274</v>
      </c>
      <c r="C93" s="5" t="s">
        <v>109</v>
      </c>
      <c r="D93" s="5" t="s">
        <v>250</v>
      </c>
      <c r="E93" s="18">
        <v>0</v>
      </c>
      <c r="F93" s="18">
        <v>0</v>
      </c>
      <c r="G93" s="19">
        <v>0</v>
      </c>
      <c r="H93" s="7">
        <v>0</v>
      </c>
      <c r="I93" s="18">
        <v>0</v>
      </c>
      <c r="J93" s="5">
        <v>0</v>
      </c>
      <c r="K93" s="5">
        <v>0</v>
      </c>
      <c r="L93" s="7">
        <v>0</v>
      </c>
      <c r="M93" s="7">
        <v>0</v>
      </c>
    </row>
    <row r="94" spans="1:13" x14ac:dyDescent="0.25">
      <c r="A94" s="21" t="s">
        <v>275</v>
      </c>
      <c r="B94" s="5" t="s">
        <v>276</v>
      </c>
      <c r="C94" s="5" t="s">
        <v>144</v>
      </c>
      <c r="D94" s="5" t="s">
        <v>250</v>
      </c>
      <c r="E94" s="18">
        <v>0</v>
      </c>
      <c r="F94" s="18">
        <v>0</v>
      </c>
      <c r="G94" s="19">
        <v>0</v>
      </c>
      <c r="H94" s="7">
        <v>0</v>
      </c>
      <c r="I94" s="18">
        <v>0</v>
      </c>
      <c r="J94" s="5">
        <v>0</v>
      </c>
      <c r="K94" s="5">
        <v>0</v>
      </c>
      <c r="L94" s="7">
        <v>0</v>
      </c>
      <c r="M94" s="7">
        <v>0</v>
      </c>
    </row>
    <row r="95" spans="1:13" x14ac:dyDescent="0.25">
      <c r="A95" s="21" t="s">
        <v>277</v>
      </c>
      <c r="B95" s="5" t="s">
        <v>278</v>
      </c>
      <c r="C95" s="5" t="s">
        <v>27</v>
      </c>
      <c r="D95" s="5" t="s">
        <v>250</v>
      </c>
      <c r="E95" s="18">
        <v>65</v>
      </c>
      <c r="F95" s="18">
        <v>30</v>
      </c>
      <c r="G95" s="19">
        <v>30</v>
      </c>
      <c r="H95" s="7">
        <v>0.18070858654312172</v>
      </c>
      <c r="I95" s="18">
        <v>0</v>
      </c>
      <c r="J95" s="5">
        <v>0</v>
      </c>
      <c r="K95" s="5">
        <v>0</v>
      </c>
      <c r="L95" s="7">
        <v>0</v>
      </c>
      <c r="M95" s="7">
        <v>0.12561140911072521</v>
      </c>
    </row>
    <row r="96" spans="1:13" x14ac:dyDescent="0.25">
      <c r="A96" s="21" t="s">
        <v>279</v>
      </c>
      <c r="B96" s="5" t="s">
        <v>280</v>
      </c>
      <c r="C96" s="5" t="s">
        <v>141</v>
      </c>
      <c r="D96" s="5" t="s">
        <v>250</v>
      </c>
      <c r="E96" s="18">
        <v>0</v>
      </c>
      <c r="F96" s="18">
        <v>0</v>
      </c>
      <c r="G96" s="19">
        <v>0</v>
      </c>
      <c r="H96" s="7">
        <v>0</v>
      </c>
      <c r="I96" s="18">
        <v>0</v>
      </c>
      <c r="J96" s="5">
        <v>0</v>
      </c>
      <c r="K96" s="5">
        <v>0</v>
      </c>
      <c r="L96" s="7">
        <v>0</v>
      </c>
      <c r="M96" s="7">
        <v>0</v>
      </c>
    </row>
    <row r="97" spans="1:13" x14ac:dyDescent="0.25">
      <c r="A97" s="21" t="s">
        <v>281</v>
      </c>
      <c r="B97" s="5" t="s">
        <v>282</v>
      </c>
      <c r="C97" s="5" t="s">
        <v>27</v>
      </c>
      <c r="D97" s="5" t="s">
        <v>250</v>
      </c>
      <c r="E97" s="18">
        <v>0</v>
      </c>
      <c r="F97" s="18">
        <v>0</v>
      </c>
      <c r="G97" s="19">
        <v>0</v>
      </c>
      <c r="H97" s="7">
        <v>0</v>
      </c>
      <c r="I97" s="18">
        <v>0</v>
      </c>
      <c r="J97" s="5">
        <v>0</v>
      </c>
      <c r="K97" s="5">
        <v>0</v>
      </c>
      <c r="L97" s="7">
        <v>0</v>
      </c>
      <c r="M97" s="7">
        <v>0</v>
      </c>
    </row>
    <row r="98" spans="1:13" x14ac:dyDescent="0.25">
      <c r="A98" s="21" t="s">
        <v>283</v>
      </c>
      <c r="B98" s="5" t="s">
        <v>284</v>
      </c>
      <c r="C98" s="5" t="s">
        <v>109</v>
      </c>
      <c r="D98" s="5" t="s">
        <v>250</v>
      </c>
      <c r="E98" s="18">
        <v>0</v>
      </c>
      <c r="F98" s="18">
        <v>0</v>
      </c>
      <c r="G98" s="19">
        <v>0</v>
      </c>
      <c r="H98" s="7">
        <v>0</v>
      </c>
      <c r="I98" s="18">
        <v>0</v>
      </c>
      <c r="J98" s="5">
        <v>0</v>
      </c>
      <c r="K98" s="5">
        <v>0</v>
      </c>
      <c r="L98" s="7">
        <v>0</v>
      </c>
      <c r="M98" s="7">
        <v>0</v>
      </c>
    </row>
    <row r="99" spans="1:13" x14ac:dyDescent="0.25">
      <c r="A99" s="21" t="s">
        <v>285</v>
      </c>
      <c r="B99" s="5" t="s">
        <v>286</v>
      </c>
      <c r="C99" s="5" t="s">
        <v>109</v>
      </c>
      <c r="D99" s="5" t="s">
        <v>250</v>
      </c>
      <c r="E99" s="18">
        <v>0</v>
      </c>
      <c r="F99" s="18">
        <v>0</v>
      </c>
      <c r="G99" s="19">
        <v>0</v>
      </c>
      <c r="H99" s="7">
        <v>0</v>
      </c>
      <c r="I99" s="18">
        <v>0</v>
      </c>
      <c r="J99" s="5">
        <v>0</v>
      </c>
      <c r="K99" s="5">
        <v>0</v>
      </c>
      <c r="L99" s="7">
        <v>0</v>
      </c>
      <c r="M99" s="7">
        <v>0</v>
      </c>
    </row>
    <row r="100" spans="1:13" x14ac:dyDescent="0.25">
      <c r="A100" s="21" t="s">
        <v>287</v>
      </c>
      <c r="B100" s="5" t="s">
        <v>288</v>
      </c>
      <c r="C100" s="5" t="s">
        <v>109</v>
      </c>
      <c r="D100" s="5" t="s">
        <v>250</v>
      </c>
      <c r="E100" s="18">
        <v>0</v>
      </c>
      <c r="F100" s="18">
        <v>0</v>
      </c>
      <c r="G100" s="19">
        <v>0</v>
      </c>
      <c r="H100" s="7">
        <v>0</v>
      </c>
      <c r="I100" s="18">
        <v>0</v>
      </c>
      <c r="J100" s="5">
        <v>0</v>
      </c>
      <c r="K100" s="5">
        <v>0</v>
      </c>
      <c r="L100" s="7">
        <v>0</v>
      </c>
      <c r="M100" s="7">
        <v>0</v>
      </c>
    </row>
    <row r="101" spans="1:13" x14ac:dyDescent="0.25">
      <c r="A101" s="21" t="s">
        <v>289</v>
      </c>
      <c r="B101" s="5" t="s">
        <v>290</v>
      </c>
      <c r="C101" s="5" t="s">
        <v>144</v>
      </c>
      <c r="D101" s="5" t="s">
        <v>250</v>
      </c>
      <c r="E101" s="18">
        <v>0</v>
      </c>
      <c r="F101" s="18">
        <v>40</v>
      </c>
      <c r="G101" s="19">
        <v>50</v>
      </c>
      <c r="H101" s="7">
        <v>0.12666279972870584</v>
      </c>
      <c r="I101" s="18">
        <v>0</v>
      </c>
      <c r="J101" s="5">
        <v>0</v>
      </c>
      <c r="K101" s="5">
        <v>0</v>
      </c>
      <c r="L101" s="7">
        <v>0</v>
      </c>
      <c r="M101" s="7">
        <v>8.8043922318188889E-2</v>
      </c>
    </row>
    <row r="102" spans="1:13" x14ac:dyDescent="0.25">
      <c r="A102" s="21" t="s">
        <v>29</v>
      </c>
      <c r="B102" s="5" t="s">
        <v>104</v>
      </c>
      <c r="C102" s="5" t="s">
        <v>16</v>
      </c>
      <c r="D102" s="5" t="s">
        <v>250</v>
      </c>
      <c r="E102" s="18">
        <v>595</v>
      </c>
      <c r="F102" s="18">
        <v>575</v>
      </c>
      <c r="G102" s="19">
        <v>580</v>
      </c>
      <c r="H102" s="7">
        <v>2.5084358163223035</v>
      </c>
      <c r="I102" s="18">
        <v>12</v>
      </c>
      <c r="J102" s="5">
        <v>4</v>
      </c>
      <c r="K102" s="5">
        <v>4</v>
      </c>
      <c r="L102" s="7">
        <v>3.0284584426306922</v>
      </c>
      <c r="M102" s="7">
        <v>2.645809843923252</v>
      </c>
    </row>
    <row r="103" spans="1:13" x14ac:dyDescent="0.25">
      <c r="A103" s="21" t="s">
        <v>291</v>
      </c>
      <c r="B103" s="5" t="s">
        <v>292</v>
      </c>
      <c r="C103" s="5" t="s">
        <v>109</v>
      </c>
      <c r="D103" s="5" t="s">
        <v>250</v>
      </c>
      <c r="E103" s="18">
        <v>0</v>
      </c>
      <c r="F103" s="18">
        <v>0</v>
      </c>
      <c r="G103" s="19">
        <v>0</v>
      </c>
      <c r="H103" s="7">
        <v>0</v>
      </c>
      <c r="I103" s="18">
        <v>0</v>
      </c>
      <c r="J103" s="5">
        <v>0</v>
      </c>
      <c r="K103" s="5">
        <v>0</v>
      </c>
      <c r="L103" s="7">
        <v>0</v>
      </c>
      <c r="M103" s="7">
        <v>0</v>
      </c>
    </row>
    <row r="104" spans="1:13" x14ac:dyDescent="0.25">
      <c r="A104" s="21" t="s">
        <v>293</v>
      </c>
      <c r="B104" s="5" t="s">
        <v>294</v>
      </c>
      <c r="C104" s="5" t="s">
        <v>28</v>
      </c>
      <c r="D104" s="5" t="s">
        <v>250</v>
      </c>
      <c r="E104" s="18">
        <v>50</v>
      </c>
      <c r="F104" s="18">
        <v>65</v>
      </c>
      <c r="G104" s="19">
        <v>85</v>
      </c>
      <c r="H104" s="7">
        <v>0.28492252569804599</v>
      </c>
      <c r="I104" s="18">
        <v>0</v>
      </c>
      <c r="J104" s="5">
        <v>0</v>
      </c>
      <c r="K104" s="5">
        <v>0</v>
      </c>
      <c r="L104" s="7">
        <v>0</v>
      </c>
      <c r="M104" s="7">
        <v>0.19805102029160121</v>
      </c>
    </row>
    <row r="105" spans="1:13" x14ac:dyDescent="0.25">
      <c r="A105" s="21" t="s">
        <v>295</v>
      </c>
      <c r="B105" s="5" t="s">
        <v>296</v>
      </c>
      <c r="C105" s="5" t="s">
        <v>27</v>
      </c>
      <c r="D105" s="5" t="s">
        <v>250</v>
      </c>
      <c r="E105" s="18">
        <v>0</v>
      </c>
      <c r="F105" s="18">
        <v>0</v>
      </c>
      <c r="G105" s="19">
        <v>0</v>
      </c>
      <c r="H105" s="7">
        <v>0</v>
      </c>
      <c r="I105" s="18">
        <v>0</v>
      </c>
      <c r="J105" s="5">
        <v>0</v>
      </c>
      <c r="K105" s="5">
        <v>0</v>
      </c>
      <c r="L105" s="7">
        <v>0</v>
      </c>
      <c r="M105" s="7">
        <v>0</v>
      </c>
    </row>
    <row r="106" spans="1:13" x14ac:dyDescent="0.25">
      <c r="A106" s="21" t="s">
        <v>297</v>
      </c>
      <c r="B106" s="5" t="s">
        <v>298</v>
      </c>
      <c r="C106" s="5" t="s">
        <v>109</v>
      </c>
      <c r="D106" s="5" t="s">
        <v>250</v>
      </c>
      <c r="E106" s="18">
        <v>0</v>
      </c>
      <c r="F106" s="18">
        <v>0</v>
      </c>
      <c r="G106" s="19">
        <v>0</v>
      </c>
      <c r="H106" s="7">
        <v>0</v>
      </c>
      <c r="I106" s="5">
        <v>0</v>
      </c>
      <c r="J106" s="5">
        <v>0</v>
      </c>
      <c r="K106" s="5">
        <v>0</v>
      </c>
      <c r="L106" s="7">
        <v>0</v>
      </c>
      <c r="M106" s="7">
        <v>0</v>
      </c>
    </row>
    <row r="107" spans="1:13" x14ac:dyDescent="0.25">
      <c r="A107" s="21" t="s">
        <v>299</v>
      </c>
      <c r="B107" s="5" t="s">
        <v>300</v>
      </c>
      <c r="C107" s="5" t="s">
        <v>109</v>
      </c>
      <c r="D107" s="5" t="s">
        <v>250</v>
      </c>
      <c r="E107" s="18">
        <v>0</v>
      </c>
      <c r="F107" s="18">
        <v>0</v>
      </c>
      <c r="G107" s="19">
        <v>0</v>
      </c>
      <c r="H107" s="7">
        <v>0</v>
      </c>
      <c r="I107" s="5">
        <v>1</v>
      </c>
      <c r="J107" s="5">
        <v>0</v>
      </c>
      <c r="K107" s="5">
        <v>0</v>
      </c>
      <c r="L107" s="7">
        <v>0.14492753623188406</v>
      </c>
      <c r="M107" s="7">
        <v>4.3174212281168023E-2</v>
      </c>
    </row>
    <row r="108" spans="1:13" x14ac:dyDescent="0.25">
      <c r="A108" s="28" t="s">
        <v>301</v>
      </c>
      <c r="B108" s="5" t="s">
        <v>302</v>
      </c>
      <c r="C108" s="5" t="s">
        <v>27</v>
      </c>
      <c r="D108" s="5" t="s">
        <v>250</v>
      </c>
      <c r="E108" s="18">
        <v>35</v>
      </c>
      <c r="F108" s="18">
        <v>70</v>
      </c>
      <c r="G108" s="19">
        <v>55</v>
      </c>
      <c r="H108" s="7">
        <v>0.22845451405733971</v>
      </c>
      <c r="I108" s="5">
        <v>0</v>
      </c>
      <c r="J108" s="5">
        <v>0</v>
      </c>
      <c r="K108" s="5">
        <v>0</v>
      </c>
      <c r="L108" s="7">
        <v>0</v>
      </c>
      <c r="M108" s="7">
        <v>0.15879983335269299</v>
      </c>
    </row>
    <row r="109" spans="1:13" x14ac:dyDescent="0.25">
      <c r="A109" s="22" t="s">
        <v>303</v>
      </c>
      <c r="B109" s="5" t="s">
        <v>304</v>
      </c>
      <c r="C109" s="5" t="s">
        <v>27</v>
      </c>
      <c r="D109" s="5" t="s">
        <v>250</v>
      </c>
      <c r="E109" s="18">
        <v>5</v>
      </c>
      <c r="F109" s="18">
        <v>25</v>
      </c>
      <c r="G109" s="19">
        <v>40</v>
      </c>
      <c r="H109" s="7">
        <v>9.8655073804698887E-2</v>
      </c>
      <c r="I109" s="5">
        <v>1</v>
      </c>
      <c r="J109" s="5">
        <v>0</v>
      </c>
      <c r="K109" s="5">
        <v>0</v>
      </c>
      <c r="L109" s="7">
        <v>0.14492753623188406</v>
      </c>
      <c r="M109" s="7">
        <v>0.11174982937600775</v>
      </c>
    </row>
    <row r="110" spans="1:13" x14ac:dyDescent="0.25">
      <c r="A110" s="22" t="s">
        <v>305</v>
      </c>
      <c r="B110" s="5" t="s">
        <v>306</v>
      </c>
      <c r="C110" s="5" t="s">
        <v>28</v>
      </c>
      <c r="D110" s="5" t="s">
        <v>250</v>
      </c>
      <c r="E110" s="18">
        <v>0</v>
      </c>
      <c r="F110" s="18">
        <v>0</v>
      </c>
      <c r="G110" s="19">
        <v>15</v>
      </c>
      <c r="H110" s="7">
        <v>2.0742584526031945E-2</v>
      </c>
      <c r="I110" s="5">
        <v>0</v>
      </c>
      <c r="J110" s="5">
        <v>0</v>
      </c>
      <c r="K110" s="5">
        <v>0</v>
      </c>
      <c r="L110" s="7">
        <v>0</v>
      </c>
      <c r="M110" s="7">
        <v>1.4418270436150285E-2</v>
      </c>
    </row>
    <row r="111" spans="1:13" x14ac:dyDescent="0.25">
      <c r="A111" s="22" t="s">
        <v>307</v>
      </c>
      <c r="B111" s="5" t="s">
        <v>308</v>
      </c>
      <c r="C111" s="5" t="s">
        <v>28</v>
      </c>
      <c r="D111" s="5" t="s">
        <v>250</v>
      </c>
      <c r="E111" s="18">
        <v>5</v>
      </c>
      <c r="F111" s="18">
        <v>0</v>
      </c>
      <c r="G111" s="19">
        <v>0</v>
      </c>
      <c r="H111" s="7">
        <v>7.3909830007390974E-3</v>
      </c>
      <c r="I111" s="5">
        <v>0</v>
      </c>
      <c r="J111" s="5">
        <v>0</v>
      </c>
      <c r="K111" s="5">
        <v>0</v>
      </c>
      <c r="L111" s="7">
        <v>0</v>
      </c>
      <c r="M111" s="7">
        <v>5.1375078915506661E-3</v>
      </c>
    </row>
    <row r="112" spans="1:13" x14ac:dyDescent="0.25">
      <c r="A112" s="22" t="s">
        <v>309</v>
      </c>
      <c r="B112" s="5" t="s">
        <v>310</v>
      </c>
      <c r="C112" s="5" t="s">
        <v>27</v>
      </c>
      <c r="D112" s="5" t="s">
        <v>250</v>
      </c>
      <c r="E112" s="18">
        <v>20</v>
      </c>
      <c r="F112" s="18">
        <v>10</v>
      </c>
      <c r="G112" s="19">
        <v>10</v>
      </c>
      <c r="H112" s="7">
        <v>5.7772534514127526E-2</v>
      </c>
      <c r="I112" s="5">
        <v>0</v>
      </c>
      <c r="J112" s="5">
        <v>0</v>
      </c>
      <c r="K112" s="5">
        <v>0</v>
      </c>
      <c r="L112" s="7">
        <v>0</v>
      </c>
      <c r="M112" s="7">
        <v>4.015796707305818E-2</v>
      </c>
    </row>
    <row r="113" spans="1:13" x14ac:dyDescent="0.25">
      <c r="A113" s="22" t="s">
        <v>311</v>
      </c>
      <c r="B113" s="5" t="s">
        <v>312</v>
      </c>
      <c r="C113" s="5" t="s">
        <v>28</v>
      </c>
      <c r="D113" s="5" t="s">
        <v>250</v>
      </c>
      <c r="E113" s="18">
        <v>0</v>
      </c>
      <c r="F113" s="18">
        <v>0</v>
      </c>
      <c r="G113" s="19">
        <v>0</v>
      </c>
      <c r="H113" s="7">
        <v>0</v>
      </c>
      <c r="I113" s="5">
        <v>0</v>
      </c>
      <c r="J113" s="5">
        <v>0</v>
      </c>
      <c r="K113" s="5">
        <v>0</v>
      </c>
      <c r="L113" s="7">
        <v>0</v>
      </c>
      <c r="M113" s="7">
        <v>0</v>
      </c>
    </row>
    <row r="114" spans="1:13" x14ac:dyDescent="0.25">
      <c r="A114" s="22" t="s">
        <v>30</v>
      </c>
      <c r="B114" s="5" t="s">
        <v>106</v>
      </c>
      <c r="C114" s="5" t="s">
        <v>27</v>
      </c>
      <c r="D114" s="5" t="s">
        <v>250</v>
      </c>
      <c r="E114" s="18">
        <v>335</v>
      </c>
      <c r="F114" s="18">
        <v>220</v>
      </c>
      <c r="G114" s="19">
        <v>190</v>
      </c>
      <c r="H114" s="7">
        <v>1.0742999472432206</v>
      </c>
      <c r="I114" s="5">
        <v>0</v>
      </c>
      <c r="J114" s="5">
        <v>0</v>
      </c>
      <c r="K114" s="5">
        <v>1</v>
      </c>
      <c r="L114" s="7">
        <v>0.16583747927031509</v>
      </c>
      <c r="M114" s="7">
        <v>0.79615439649832886</v>
      </c>
    </row>
    <row r="115" spans="1:13" x14ac:dyDescent="0.25">
      <c r="A115" s="5" t="s">
        <v>313</v>
      </c>
      <c r="B115" s="5" t="s">
        <v>314</v>
      </c>
      <c r="C115" s="5" t="s">
        <v>28</v>
      </c>
      <c r="D115" s="5" t="s">
        <v>250</v>
      </c>
      <c r="E115" s="18">
        <v>5</v>
      </c>
      <c r="F115" s="18">
        <v>0</v>
      </c>
      <c r="G115" s="19">
        <v>0</v>
      </c>
      <c r="H115" s="7">
        <v>7.3909830007390974E-3</v>
      </c>
      <c r="I115" s="18">
        <v>1</v>
      </c>
      <c r="J115" s="18">
        <v>0</v>
      </c>
      <c r="K115" s="18">
        <v>0</v>
      </c>
      <c r="L115" s="7">
        <v>0.14492753623188406</v>
      </c>
      <c r="M115" s="7">
        <v>4.8311720172718689E-2</v>
      </c>
    </row>
    <row r="116" spans="1:13" x14ac:dyDescent="0.25">
      <c r="A116" s="5" t="s">
        <v>315</v>
      </c>
      <c r="B116" s="5" t="s">
        <v>316</v>
      </c>
      <c r="C116" s="5" t="s">
        <v>28</v>
      </c>
      <c r="D116" s="5" t="s">
        <v>250</v>
      </c>
      <c r="E116" s="18">
        <v>0</v>
      </c>
      <c r="F116" s="18">
        <v>0</v>
      </c>
      <c r="G116" s="19">
        <v>0</v>
      </c>
      <c r="H116" s="7">
        <v>0</v>
      </c>
      <c r="I116" s="18">
        <v>0</v>
      </c>
      <c r="J116" s="18">
        <v>0</v>
      </c>
      <c r="K116" s="18">
        <v>0</v>
      </c>
      <c r="L116" s="7">
        <v>0</v>
      </c>
      <c r="M116" s="7">
        <v>0</v>
      </c>
    </row>
    <row r="117" spans="1:13" x14ac:dyDescent="0.25">
      <c r="A117" s="5" t="s">
        <v>317</v>
      </c>
      <c r="B117" s="5" t="s">
        <v>318</v>
      </c>
      <c r="C117" s="5" t="s">
        <v>28</v>
      </c>
      <c r="D117" s="5" t="s">
        <v>250</v>
      </c>
      <c r="E117" s="18">
        <v>0</v>
      </c>
      <c r="F117" s="18">
        <v>0</v>
      </c>
      <c r="G117" s="19">
        <v>0</v>
      </c>
      <c r="H117" s="7">
        <v>0</v>
      </c>
      <c r="I117" s="18">
        <v>0</v>
      </c>
      <c r="J117" s="18">
        <v>0</v>
      </c>
      <c r="K117" s="18">
        <v>0</v>
      </c>
      <c r="L117" s="7">
        <v>0</v>
      </c>
      <c r="M117" s="7">
        <v>0</v>
      </c>
    </row>
    <row r="118" spans="1:13" x14ac:dyDescent="0.25">
      <c r="A118" s="5" t="s">
        <v>319</v>
      </c>
      <c r="B118" s="5" t="s">
        <v>320</v>
      </c>
      <c r="C118" s="5" t="s">
        <v>28</v>
      </c>
      <c r="D118" s="5" t="s">
        <v>250</v>
      </c>
      <c r="E118" s="18">
        <v>10</v>
      </c>
      <c r="F118" s="18">
        <v>20</v>
      </c>
      <c r="G118" s="19">
        <v>20</v>
      </c>
      <c r="H118" s="7">
        <v>7.1199171023820479E-2</v>
      </c>
      <c r="I118" s="18">
        <v>0</v>
      </c>
      <c r="J118" s="18">
        <v>1</v>
      </c>
      <c r="K118" s="18">
        <v>1</v>
      </c>
      <c r="L118" s="7">
        <v>0.32233200196202089</v>
      </c>
      <c r="M118" s="7">
        <v>0.14551425571309523</v>
      </c>
    </row>
    <row r="119" spans="1:13" x14ac:dyDescent="0.25">
      <c r="A119" s="5" t="s">
        <v>321</v>
      </c>
      <c r="B119" s="5" t="s">
        <v>322</v>
      </c>
      <c r="C119" s="5" t="s">
        <v>28</v>
      </c>
      <c r="D119" s="5" t="s">
        <v>250</v>
      </c>
      <c r="E119" s="18">
        <v>0</v>
      </c>
      <c r="F119" s="18">
        <v>0</v>
      </c>
      <c r="G119" s="19">
        <v>0</v>
      </c>
      <c r="H119" s="7">
        <v>0</v>
      </c>
      <c r="I119" s="18">
        <v>0</v>
      </c>
      <c r="J119" s="18">
        <v>0</v>
      </c>
      <c r="K119" s="18">
        <v>0</v>
      </c>
      <c r="L119" s="7">
        <v>0</v>
      </c>
      <c r="M119" s="7">
        <v>0</v>
      </c>
    </row>
    <row r="120" spans="1:13" x14ac:dyDescent="0.25">
      <c r="A120" s="5" t="s">
        <v>43</v>
      </c>
      <c r="B120" s="5" t="s">
        <v>87</v>
      </c>
      <c r="C120" s="5" t="s">
        <v>5</v>
      </c>
      <c r="D120" s="5" t="s">
        <v>42</v>
      </c>
      <c r="E120" s="18">
        <v>360</v>
      </c>
      <c r="F120" s="18">
        <v>325</v>
      </c>
      <c r="G120" s="19">
        <v>260</v>
      </c>
      <c r="H120" s="7">
        <v>1.3590458247201385</v>
      </c>
      <c r="I120" s="18">
        <v>0</v>
      </c>
      <c r="J120" s="18">
        <v>2</v>
      </c>
      <c r="K120" s="18">
        <v>3</v>
      </c>
      <c r="L120" s="7">
        <v>0.81050148319435689</v>
      </c>
      <c r="M120" s="7">
        <v>1.1861293655929468</v>
      </c>
    </row>
    <row r="121" spans="1:13" x14ac:dyDescent="0.25">
      <c r="A121" s="21" t="s">
        <v>41</v>
      </c>
      <c r="B121" s="5" t="s">
        <v>90</v>
      </c>
      <c r="C121" s="5" t="s">
        <v>16</v>
      </c>
      <c r="D121" s="5" t="s">
        <v>42</v>
      </c>
      <c r="E121" s="18">
        <v>110</v>
      </c>
      <c r="F121" s="18">
        <v>160</v>
      </c>
      <c r="G121" s="19">
        <v>165</v>
      </c>
      <c r="H121" s="7">
        <v>0.620853461037009</v>
      </c>
      <c r="I121" s="5">
        <v>1</v>
      </c>
      <c r="J121" s="5">
        <v>0</v>
      </c>
      <c r="K121" s="5">
        <v>0</v>
      </c>
      <c r="L121" s="7">
        <v>0.14492753623188406</v>
      </c>
      <c r="M121" s="7">
        <v>0.47473244415035426</v>
      </c>
    </row>
    <row r="122" spans="1:13" x14ac:dyDescent="0.25">
      <c r="A122" s="21" t="s">
        <v>323</v>
      </c>
      <c r="B122" s="5" t="s">
        <v>324</v>
      </c>
      <c r="C122" s="5" t="s">
        <v>109</v>
      </c>
      <c r="D122" s="5" t="s">
        <v>42</v>
      </c>
      <c r="E122" s="18">
        <v>0</v>
      </c>
      <c r="F122" s="18">
        <v>0</v>
      </c>
      <c r="G122" s="19">
        <v>0</v>
      </c>
      <c r="H122" s="7">
        <v>0</v>
      </c>
      <c r="I122" s="5">
        <v>0</v>
      </c>
      <c r="J122" s="5">
        <v>0</v>
      </c>
      <c r="K122" s="5">
        <v>0</v>
      </c>
      <c r="L122" s="7">
        <v>0</v>
      </c>
      <c r="M122" s="7">
        <v>0</v>
      </c>
    </row>
    <row r="123" spans="1:13" x14ac:dyDescent="0.25">
      <c r="A123" s="21" t="s">
        <v>325</v>
      </c>
      <c r="B123" s="5" t="s">
        <v>326</v>
      </c>
      <c r="C123" s="5" t="s">
        <v>16</v>
      </c>
      <c r="D123" s="5" t="s">
        <v>42</v>
      </c>
      <c r="E123" s="18">
        <v>55</v>
      </c>
      <c r="F123" s="18">
        <v>80</v>
      </c>
      <c r="G123" s="19">
        <v>95</v>
      </c>
      <c r="H123" s="7">
        <v>0.32771221762353114</v>
      </c>
      <c r="I123" s="5">
        <v>0</v>
      </c>
      <c r="J123" s="5">
        <v>0</v>
      </c>
      <c r="K123" s="5">
        <v>0</v>
      </c>
      <c r="L123" s="7">
        <v>0</v>
      </c>
      <c r="M123" s="7">
        <v>0.22779434129805168</v>
      </c>
    </row>
    <row r="124" spans="1:13" x14ac:dyDescent="0.25">
      <c r="A124" s="21" t="s">
        <v>44</v>
      </c>
      <c r="B124" s="5" t="s">
        <v>82</v>
      </c>
      <c r="C124" s="5" t="s">
        <v>5</v>
      </c>
      <c r="D124" s="5" t="s">
        <v>42</v>
      </c>
      <c r="E124" s="18">
        <v>415</v>
      </c>
      <c r="F124" s="18">
        <v>415</v>
      </c>
      <c r="G124" s="19">
        <v>385</v>
      </c>
      <c r="H124" s="7">
        <v>1.7426234242228835</v>
      </c>
      <c r="I124" s="5">
        <v>4</v>
      </c>
      <c r="J124" s="5">
        <v>3</v>
      </c>
      <c r="K124" s="5">
        <v>3</v>
      </c>
      <c r="L124" s="7">
        <v>1.5467061508135989</v>
      </c>
      <c r="M124" s="7">
        <v>1.6720728935344291</v>
      </c>
    </row>
    <row r="125" spans="1:13" x14ac:dyDescent="0.25">
      <c r="A125" s="21" t="s">
        <v>327</v>
      </c>
      <c r="B125" s="5" t="s">
        <v>328</v>
      </c>
      <c r="C125" s="5" t="s">
        <v>144</v>
      </c>
      <c r="D125" s="5" t="s">
        <v>42</v>
      </c>
      <c r="E125" s="18">
        <v>0</v>
      </c>
      <c r="F125" s="18">
        <v>0</v>
      </c>
      <c r="G125" s="19">
        <v>15</v>
      </c>
      <c r="H125" s="7">
        <v>2.0742584526031945E-2</v>
      </c>
      <c r="I125" s="5">
        <v>0</v>
      </c>
      <c r="J125" s="5">
        <v>0</v>
      </c>
      <c r="K125" s="5">
        <v>0</v>
      </c>
      <c r="L125" s="7">
        <v>0</v>
      </c>
      <c r="M125" s="7">
        <v>1.4418270436150285E-2</v>
      </c>
    </row>
    <row r="126" spans="1:13" x14ac:dyDescent="0.25">
      <c r="A126" s="21" t="s">
        <v>329</v>
      </c>
      <c r="B126" s="5" t="s">
        <v>330</v>
      </c>
      <c r="C126" s="5" t="s">
        <v>109</v>
      </c>
      <c r="D126" s="5" t="s">
        <v>42</v>
      </c>
      <c r="E126" s="18">
        <v>0</v>
      </c>
      <c r="F126" s="18">
        <v>0</v>
      </c>
      <c r="G126" s="19">
        <v>0</v>
      </c>
      <c r="H126" s="7">
        <v>0</v>
      </c>
      <c r="I126" s="5">
        <v>0</v>
      </c>
      <c r="J126" s="5">
        <v>0</v>
      </c>
      <c r="K126" s="5">
        <v>0</v>
      </c>
      <c r="L126" s="7">
        <v>0</v>
      </c>
      <c r="M126" s="7">
        <v>0</v>
      </c>
    </row>
    <row r="127" spans="1:13" x14ac:dyDescent="0.25">
      <c r="A127" s="21" t="s">
        <v>331</v>
      </c>
      <c r="B127" s="5" t="s">
        <v>332</v>
      </c>
      <c r="C127" s="5" t="s">
        <v>109</v>
      </c>
      <c r="D127" s="5" t="s">
        <v>66</v>
      </c>
      <c r="E127" s="18">
        <v>0</v>
      </c>
      <c r="F127" s="18">
        <v>0</v>
      </c>
      <c r="G127" s="19">
        <v>0</v>
      </c>
      <c r="H127" s="7">
        <v>0</v>
      </c>
      <c r="I127" s="5">
        <v>0</v>
      </c>
      <c r="J127" s="5">
        <v>0</v>
      </c>
      <c r="K127" s="5">
        <v>0</v>
      </c>
      <c r="L127" s="7">
        <v>0</v>
      </c>
      <c r="M127" s="7">
        <v>0</v>
      </c>
    </row>
    <row r="128" spans="1:13" x14ac:dyDescent="0.25">
      <c r="A128" s="21" t="s">
        <v>333</v>
      </c>
      <c r="B128" s="5" t="s">
        <v>334</v>
      </c>
      <c r="C128" s="5" t="s">
        <v>109</v>
      </c>
      <c r="D128" s="5" t="s">
        <v>66</v>
      </c>
      <c r="E128" s="18">
        <v>10</v>
      </c>
      <c r="F128" s="18">
        <v>15</v>
      </c>
      <c r="G128" s="19">
        <v>10</v>
      </c>
      <c r="H128" s="7">
        <v>5.0180674926224252E-2</v>
      </c>
      <c r="I128" s="5">
        <v>0</v>
      </c>
      <c r="J128" s="5">
        <v>0</v>
      </c>
      <c r="K128" s="5">
        <v>0</v>
      </c>
      <c r="L128" s="7">
        <v>0</v>
      </c>
      <c r="M128" s="7">
        <v>3.4880828898001169E-2</v>
      </c>
    </row>
    <row r="129" spans="1:13" x14ac:dyDescent="0.25">
      <c r="A129" s="21" t="s">
        <v>335</v>
      </c>
      <c r="B129" s="5" t="s">
        <v>336</v>
      </c>
      <c r="C129" s="5" t="s">
        <v>109</v>
      </c>
      <c r="D129" s="5" t="s">
        <v>66</v>
      </c>
      <c r="E129" s="18">
        <v>0</v>
      </c>
      <c r="F129" s="18">
        <v>0</v>
      </c>
      <c r="G129" s="19">
        <v>0</v>
      </c>
      <c r="H129" s="7">
        <v>0</v>
      </c>
      <c r="I129" s="5">
        <v>0</v>
      </c>
      <c r="J129" s="5">
        <v>0</v>
      </c>
      <c r="K129" s="5">
        <v>0</v>
      </c>
      <c r="L129" s="7">
        <v>0</v>
      </c>
      <c r="M129" s="7">
        <v>0</v>
      </c>
    </row>
    <row r="130" spans="1:13" x14ac:dyDescent="0.25">
      <c r="A130" s="21" t="s">
        <v>337</v>
      </c>
      <c r="B130" s="5" t="s">
        <v>338</v>
      </c>
      <c r="C130" s="5" t="s">
        <v>27</v>
      </c>
      <c r="D130" s="5" t="s">
        <v>66</v>
      </c>
      <c r="E130" s="18">
        <v>0</v>
      </c>
      <c r="F130" s="18">
        <v>0</v>
      </c>
      <c r="G130" s="19">
        <v>0</v>
      </c>
      <c r="H130" s="7">
        <v>0</v>
      </c>
      <c r="I130" s="5">
        <v>0</v>
      </c>
      <c r="J130" s="5">
        <v>0</v>
      </c>
      <c r="K130" s="5">
        <v>0</v>
      </c>
      <c r="L130" s="7">
        <v>0</v>
      </c>
      <c r="M130" s="7">
        <v>0</v>
      </c>
    </row>
    <row r="131" spans="1:13" x14ac:dyDescent="0.25">
      <c r="A131" s="21" t="s">
        <v>339</v>
      </c>
      <c r="B131" s="5" t="s">
        <v>340</v>
      </c>
      <c r="C131" s="5" t="s">
        <v>141</v>
      </c>
      <c r="D131" s="5" t="s">
        <v>66</v>
      </c>
      <c r="E131" s="18">
        <v>0</v>
      </c>
      <c r="F131" s="18">
        <v>0</v>
      </c>
      <c r="G131" s="19">
        <v>0</v>
      </c>
      <c r="H131" s="7">
        <v>0</v>
      </c>
      <c r="I131" s="5">
        <v>0</v>
      </c>
      <c r="J131" s="5">
        <v>0</v>
      </c>
      <c r="K131" s="5">
        <v>0</v>
      </c>
      <c r="L131" s="7">
        <v>0</v>
      </c>
      <c r="M131" s="7">
        <v>0</v>
      </c>
    </row>
    <row r="132" spans="1:13" x14ac:dyDescent="0.25">
      <c r="A132" s="21" t="s">
        <v>14</v>
      </c>
      <c r="B132" s="5" t="s">
        <v>15</v>
      </c>
      <c r="C132" s="5" t="s">
        <v>16</v>
      </c>
      <c r="D132" s="5" t="s">
        <v>66</v>
      </c>
      <c r="E132" s="18">
        <v>100</v>
      </c>
      <c r="F132" s="18">
        <v>155</v>
      </c>
      <c r="G132" s="19">
        <v>175</v>
      </c>
      <c r="H132" s="7">
        <v>0.61270977830597717</v>
      </c>
      <c r="I132" s="5">
        <v>0</v>
      </c>
      <c r="J132" s="5">
        <v>1</v>
      </c>
      <c r="K132" s="5">
        <v>0</v>
      </c>
      <c r="L132" s="7">
        <v>0.1564945226917058</v>
      </c>
      <c r="M132" s="7">
        <v>0.47251756019917668</v>
      </c>
    </row>
    <row r="133" spans="1:13" x14ac:dyDescent="0.25">
      <c r="A133" s="21" t="s">
        <v>341</v>
      </c>
      <c r="B133" s="5" t="s">
        <v>342</v>
      </c>
      <c r="C133" s="5" t="s">
        <v>141</v>
      </c>
      <c r="D133" s="5" t="s">
        <v>66</v>
      </c>
      <c r="E133" s="18">
        <v>0</v>
      </c>
      <c r="F133" s="18">
        <v>0</v>
      </c>
      <c r="G133" s="19">
        <v>0</v>
      </c>
      <c r="H133" s="7">
        <v>0</v>
      </c>
      <c r="I133" s="5">
        <v>0</v>
      </c>
      <c r="J133" s="5">
        <v>0</v>
      </c>
      <c r="K133" s="5">
        <v>0</v>
      </c>
      <c r="L133" s="7">
        <v>0</v>
      </c>
      <c r="M133" s="7">
        <v>0</v>
      </c>
    </row>
    <row r="134" spans="1:13" x14ac:dyDescent="0.25">
      <c r="A134" s="21" t="s">
        <v>12</v>
      </c>
      <c r="B134" s="5" t="s">
        <v>13</v>
      </c>
      <c r="C134" s="5" t="s">
        <v>5</v>
      </c>
      <c r="D134" s="5" t="s">
        <v>66</v>
      </c>
      <c r="E134" s="18">
        <v>545</v>
      </c>
      <c r="F134" s="18">
        <v>480</v>
      </c>
      <c r="G134" s="19">
        <v>510</v>
      </c>
      <c r="H134" s="7">
        <v>2.2011152366688402</v>
      </c>
      <c r="I134" s="5">
        <v>7</v>
      </c>
      <c r="J134" s="5">
        <v>7</v>
      </c>
      <c r="K134" s="5">
        <v>4</v>
      </c>
      <c r="L134" s="7">
        <v>2.7733043295463893</v>
      </c>
      <c r="M134" s="7">
        <v>2.3561788913048036</v>
      </c>
    </row>
    <row r="135" spans="1:13" x14ac:dyDescent="0.25">
      <c r="A135" s="21" t="s">
        <v>343</v>
      </c>
      <c r="B135" s="5" t="s">
        <v>344</v>
      </c>
      <c r="C135" s="5" t="s">
        <v>144</v>
      </c>
      <c r="D135" s="5" t="s">
        <v>66</v>
      </c>
      <c r="E135" s="18">
        <v>5</v>
      </c>
      <c r="F135" s="18">
        <v>5</v>
      </c>
      <c r="G135" s="19">
        <v>5</v>
      </c>
      <c r="H135" s="7">
        <v>2.1495284256324666E-2</v>
      </c>
      <c r="I135" s="5">
        <v>0</v>
      </c>
      <c r="J135" s="5">
        <v>1</v>
      </c>
      <c r="K135" s="5">
        <v>1</v>
      </c>
      <c r="L135" s="7">
        <v>0.32233200196202089</v>
      </c>
      <c r="M135" s="7">
        <v>0.11096484456126131</v>
      </c>
    </row>
    <row r="136" spans="1:13" x14ac:dyDescent="0.25">
      <c r="A136" s="21" t="s">
        <v>345</v>
      </c>
      <c r="B136" s="5" t="s">
        <v>346</v>
      </c>
      <c r="C136" s="5" t="s">
        <v>109</v>
      </c>
      <c r="D136" s="5" t="s">
        <v>66</v>
      </c>
      <c r="E136" s="18">
        <v>0</v>
      </c>
      <c r="F136" s="18">
        <v>0</v>
      </c>
      <c r="G136" s="19">
        <v>0</v>
      </c>
      <c r="H136" s="7">
        <v>0</v>
      </c>
      <c r="I136" s="5">
        <v>0</v>
      </c>
      <c r="J136" s="5">
        <v>0</v>
      </c>
      <c r="K136" s="5">
        <v>1</v>
      </c>
      <c r="L136" s="7">
        <v>0.16583747927031509</v>
      </c>
      <c r="M136" s="7">
        <v>4.9403327485913653E-2</v>
      </c>
    </row>
    <row r="137" spans="1:13" x14ac:dyDescent="0.25">
      <c r="A137" s="21" t="s">
        <v>347</v>
      </c>
      <c r="B137" s="5" t="s">
        <v>348</v>
      </c>
      <c r="C137" s="5" t="s">
        <v>109</v>
      </c>
      <c r="D137" s="5" t="s">
        <v>66</v>
      </c>
      <c r="E137" s="18">
        <v>0</v>
      </c>
      <c r="F137" s="18">
        <v>0</v>
      </c>
      <c r="G137" s="19">
        <v>0</v>
      </c>
      <c r="H137" s="7">
        <v>0</v>
      </c>
      <c r="I137" s="5">
        <v>0</v>
      </c>
      <c r="J137" s="5">
        <v>0</v>
      </c>
      <c r="K137" s="5">
        <v>0</v>
      </c>
      <c r="L137" s="7">
        <v>0</v>
      </c>
      <c r="M137" s="7">
        <v>0</v>
      </c>
    </row>
    <row r="138" spans="1:13" x14ac:dyDescent="0.25">
      <c r="A138" s="21" t="s">
        <v>349</v>
      </c>
      <c r="B138" s="5" t="s">
        <v>350</v>
      </c>
      <c r="C138" s="5" t="s">
        <v>109</v>
      </c>
      <c r="D138" s="5" t="s">
        <v>66</v>
      </c>
      <c r="E138" s="18">
        <v>0</v>
      </c>
      <c r="F138" s="18">
        <v>0</v>
      </c>
      <c r="G138" s="19">
        <v>0</v>
      </c>
      <c r="H138" s="7">
        <v>0</v>
      </c>
      <c r="I138" s="5">
        <v>0</v>
      </c>
      <c r="J138" s="5">
        <v>0</v>
      </c>
      <c r="K138" s="5">
        <v>0</v>
      </c>
      <c r="L138" s="7">
        <v>0</v>
      </c>
      <c r="M138" s="7">
        <v>0</v>
      </c>
    </row>
    <row r="139" spans="1:13" x14ac:dyDescent="0.25">
      <c r="A139" s="21" t="s">
        <v>351</v>
      </c>
      <c r="B139" s="5" t="s">
        <v>352</v>
      </c>
      <c r="C139" s="5" t="s">
        <v>109</v>
      </c>
      <c r="D139" s="5" t="s">
        <v>66</v>
      </c>
      <c r="E139" s="18">
        <v>0</v>
      </c>
      <c r="F139" s="18">
        <v>0</v>
      </c>
      <c r="G139" s="19">
        <v>0</v>
      </c>
      <c r="H139" s="7">
        <v>0</v>
      </c>
      <c r="I139" s="5">
        <v>0</v>
      </c>
      <c r="J139" s="5">
        <v>0</v>
      </c>
      <c r="K139" s="5">
        <v>1</v>
      </c>
      <c r="L139" s="7">
        <v>0.16583747927031509</v>
      </c>
      <c r="M139" s="7">
        <v>4.9403327485913653E-2</v>
      </c>
    </row>
    <row r="140" spans="1:13" x14ac:dyDescent="0.25">
      <c r="A140" s="21" t="s">
        <v>353</v>
      </c>
      <c r="B140" s="5" t="s">
        <v>354</v>
      </c>
      <c r="C140" s="5" t="s">
        <v>109</v>
      </c>
      <c r="D140" s="5" t="s">
        <v>66</v>
      </c>
      <c r="E140" s="18">
        <v>0</v>
      </c>
      <c r="F140" s="18">
        <v>10</v>
      </c>
      <c r="G140" s="19">
        <v>10</v>
      </c>
      <c r="H140" s="7">
        <v>2.8208602511171139E-2</v>
      </c>
      <c r="I140" s="5">
        <v>0</v>
      </c>
      <c r="J140" s="5">
        <v>0</v>
      </c>
      <c r="K140" s="5">
        <v>0</v>
      </c>
      <c r="L140" s="7">
        <v>0</v>
      </c>
      <c r="M140" s="7">
        <v>1.9607935506855512E-2</v>
      </c>
    </row>
    <row r="141" spans="1:13" x14ac:dyDescent="0.25">
      <c r="A141" s="21" t="s">
        <v>355</v>
      </c>
      <c r="B141" s="5" t="s">
        <v>356</v>
      </c>
      <c r="C141" s="5" t="s">
        <v>109</v>
      </c>
      <c r="D141" s="5" t="s">
        <v>66</v>
      </c>
      <c r="E141" s="18">
        <v>0</v>
      </c>
      <c r="F141" s="18">
        <v>0</v>
      </c>
      <c r="G141" s="19">
        <v>0</v>
      </c>
      <c r="H141" s="7">
        <v>0</v>
      </c>
      <c r="I141" s="5">
        <v>0</v>
      </c>
      <c r="J141" s="5">
        <v>0</v>
      </c>
      <c r="K141" s="5">
        <v>0</v>
      </c>
      <c r="L141" s="7">
        <v>0</v>
      </c>
      <c r="M141" s="7">
        <v>0</v>
      </c>
    </row>
    <row r="142" spans="1:13" x14ac:dyDescent="0.25">
      <c r="A142" s="21" t="s">
        <v>357</v>
      </c>
      <c r="B142" s="5" t="s">
        <v>358</v>
      </c>
      <c r="C142" s="5" t="s">
        <v>141</v>
      </c>
      <c r="D142" s="5" t="s">
        <v>66</v>
      </c>
      <c r="E142" s="18">
        <v>0</v>
      </c>
      <c r="F142" s="18">
        <v>0</v>
      </c>
      <c r="G142" s="19">
        <v>0</v>
      </c>
      <c r="H142" s="7">
        <v>0</v>
      </c>
      <c r="I142" s="5">
        <v>0</v>
      </c>
      <c r="J142" s="5">
        <v>0</v>
      </c>
      <c r="K142" s="5">
        <v>0</v>
      </c>
      <c r="L142" s="7">
        <v>0</v>
      </c>
      <c r="M142" s="7">
        <v>0</v>
      </c>
    </row>
    <row r="143" spans="1:13" x14ac:dyDescent="0.25">
      <c r="A143" s="21" t="s">
        <v>72</v>
      </c>
      <c r="B143" s="5" t="s">
        <v>110</v>
      </c>
      <c r="C143" s="5" t="s">
        <v>5</v>
      </c>
      <c r="D143" s="5" t="s">
        <v>66</v>
      </c>
      <c r="E143" s="18">
        <v>420</v>
      </c>
      <c r="F143" s="18">
        <v>380</v>
      </c>
      <c r="G143" s="19">
        <v>330</v>
      </c>
      <c r="H143" s="7">
        <v>1.6236275190664808</v>
      </c>
      <c r="I143" s="18">
        <v>3</v>
      </c>
      <c r="J143" s="18">
        <v>4</v>
      </c>
      <c r="K143" s="18">
        <v>1</v>
      </c>
      <c r="L143" s="7">
        <v>1.2265981787327904</v>
      </c>
      <c r="M143" s="7">
        <v>1.4939974407478256</v>
      </c>
    </row>
    <row r="144" spans="1:13" x14ac:dyDescent="0.25">
      <c r="A144" s="21" t="s">
        <v>359</v>
      </c>
      <c r="B144" s="5" t="s">
        <v>360</v>
      </c>
      <c r="C144" s="5" t="s">
        <v>144</v>
      </c>
      <c r="D144" s="5" t="s">
        <v>66</v>
      </c>
      <c r="E144" s="18">
        <v>0</v>
      </c>
      <c r="F144" s="18">
        <v>0</v>
      </c>
      <c r="G144" s="19">
        <v>5</v>
      </c>
      <c r="H144" s="7">
        <v>6.9141948420106472E-3</v>
      </c>
      <c r="I144" s="5">
        <v>0</v>
      </c>
      <c r="J144" s="5">
        <v>0</v>
      </c>
      <c r="K144" s="18">
        <v>0</v>
      </c>
      <c r="L144" s="7">
        <v>0</v>
      </c>
      <c r="M144" s="7">
        <v>4.8060901453834274E-3</v>
      </c>
    </row>
    <row r="145" spans="1:13" x14ac:dyDescent="0.25">
      <c r="A145" s="21" t="s">
        <v>10</v>
      </c>
      <c r="B145" s="5" t="s">
        <v>11</v>
      </c>
      <c r="C145" s="5" t="s">
        <v>5</v>
      </c>
      <c r="D145" s="5" t="s">
        <v>66</v>
      </c>
      <c r="E145" s="18">
        <v>235</v>
      </c>
      <c r="F145" s="18">
        <v>250</v>
      </c>
      <c r="G145" s="19">
        <v>315</v>
      </c>
      <c r="H145" s="7">
        <v>1.1424757967601544</v>
      </c>
      <c r="I145" s="5">
        <v>2</v>
      </c>
      <c r="J145" s="5">
        <v>2</v>
      </c>
      <c r="K145" s="5">
        <v>1</v>
      </c>
      <c r="L145" s="7">
        <v>0.76868159711749484</v>
      </c>
      <c r="M145" s="7">
        <v>1.0231322653732418</v>
      </c>
    </row>
    <row r="146" spans="1:13" x14ac:dyDescent="0.25">
      <c r="A146" s="21" t="s">
        <v>361</v>
      </c>
      <c r="B146" s="5" t="s">
        <v>362</v>
      </c>
      <c r="C146" s="5" t="s">
        <v>144</v>
      </c>
      <c r="D146" s="5" t="s">
        <v>66</v>
      </c>
      <c r="E146" s="18">
        <v>0</v>
      </c>
      <c r="F146" s="18">
        <v>55</v>
      </c>
      <c r="G146" s="19">
        <v>35</v>
      </c>
      <c r="H146" s="7">
        <v>0.12749053444339867</v>
      </c>
      <c r="I146" s="5">
        <v>0</v>
      </c>
      <c r="J146" s="5">
        <v>0</v>
      </c>
      <c r="K146" s="5">
        <v>0</v>
      </c>
      <c r="L146" s="7">
        <v>0</v>
      </c>
      <c r="M146" s="7">
        <v>8.8619284706171614E-2</v>
      </c>
    </row>
    <row r="147" spans="1:13" x14ac:dyDescent="0.25">
      <c r="A147" s="21" t="s">
        <v>363</v>
      </c>
      <c r="B147" s="5" t="s">
        <v>364</v>
      </c>
      <c r="C147" s="5" t="s">
        <v>141</v>
      </c>
      <c r="D147" s="5" t="s">
        <v>66</v>
      </c>
      <c r="E147" s="18">
        <v>0</v>
      </c>
      <c r="F147" s="18">
        <v>0</v>
      </c>
      <c r="G147" s="19">
        <v>0</v>
      </c>
      <c r="H147" s="7">
        <v>0</v>
      </c>
      <c r="I147" s="5">
        <v>0</v>
      </c>
      <c r="J147" s="5">
        <v>0</v>
      </c>
      <c r="K147" s="5">
        <v>0</v>
      </c>
      <c r="L147" s="7">
        <v>0</v>
      </c>
      <c r="M147" s="7">
        <v>0</v>
      </c>
    </row>
    <row r="148" spans="1:13" x14ac:dyDescent="0.25">
      <c r="A148" s="21" t="s">
        <v>33</v>
      </c>
      <c r="B148" s="5" t="s">
        <v>81</v>
      </c>
      <c r="C148" s="5" t="s">
        <v>5</v>
      </c>
      <c r="D148" s="5" t="s">
        <v>67</v>
      </c>
      <c r="E148" s="18">
        <v>475</v>
      </c>
      <c r="F148" s="18">
        <v>460</v>
      </c>
      <c r="G148" s="19">
        <v>440</v>
      </c>
      <c r="H148" s="7">
        <v>1.9720823212160441</v>
      </c>
      <c r="I148" s="5">
        <v>2</v>
      </c>
      <c r="J148" s="5">
        <v>2</v>
      </c>
      <c r="K148" s="5">
        <v>1</v>
      </c>
      <c r="L148" s="7">
        <v>0.76868159711749484</v>
      </c>
      <c r="M148" s="7">
        <v>1.5997957573401214</v>
      </c>
    </row>
    <row r="149" spans="1:13" x14ac:dyDescent="0.25">
      <c r="A149" s="21" t="s">
        <v>34</v>
      </c>
      <c r="B149" s="5" t="s">
        <v>78</v>
      </c>
      <c r="C149" s="5" t="s">
        <v>5</v>
      </c>
      <c r="D149" s="5" t="s">
        <v>67</v>
      </c>
      <c r="E149" s="18">
        <v>675</v>
      </c>
      <c r="F149" s="18">
        <v>700</v>
      </c>
      <c r="G149" s="19">
        <v>750</v>
      </c>
      <c r="H149" s="7">
        <v>3.0415268293018642</v>
      </c>
      <c r="I149" s="5">
        <v>7</v>
      </c>
      <c r="J149" s="5">
        <v>5</v>
      </c>
      <c r="K149" s="5">
        <v>7</v>
      </c>
      <c r="L149" s="7">
        <v>2.9578277219739229</v>
      </c>
      <c r="M149" s="7">
        <v>2.9953229378144774</v>
      </c>
    </row>
    <row r="150" spans="1:13" x14ac:dyDescent="0.25">
      <c r="A150" s="21" t="s">
        <v>36</v>
      </c>
      <c r="B150" s="5" t="s">
        <v>37</v>
      </c>
      <c r="C150" s="5" t="s">
        <v>16</v>
      </c>
      <c r="D150" s="5" t="s">
        <v>67</v>
      </c>
      <c r="E150" s="18">
        <v>115</v>
      </c>
      <c r="F150" s="18">
        <v>130</v>
      </c>
      <c r="G150" s="19">
        <v>100</v>
      </c>
      <c r="H150" s="7">
        <v>0.49521927261016019</v>
      </c>
      <c r="I150" s="5">
        <v>2</v>
      </c>
      <c r="J150" s="5">
        <v>0</v>
      </c>
      <c r="K150" s="5">
        <v>1</v>
      </c>
      <c r="L150" s="7">
        <v>0.45569255173408318</v>
      </c>
      <c r="M150" s="7">
        <v>0.47998105427073612</v>
      </c>
    </row>
    <row r="151" spans="1:13" x14ac:dyDescent="0.25">
      <c r="A151" s="21" t="s">
        <v>35</v>
      </c>
      <c r="B151" s="5" t="s">
        <v>111</v>
      </c>
      <c r="C151" s="5" t="s">
        <v>16</v>
      </c>
      <c r="D151" s="5" t="s">
        <v>67</v>
      </c>
      <c r="E151" s="18">
        <v>230</v>
      </c>
      <c r="F151" s="18">
        <v>225</v>
      </c>
      <c r="G151" s="19">
        <v>215</v>
      </c>
      <c r="H151" s="7">
        <v>0.9608503848513279</v>
      </c>
      <c r="I151" s="5">
        <v>2</v>
      </c>
      <c r="J151" s="5">
        <v>1</v>
      </c>
      <c r="K151" s="5">
        <v>1</v>
      </c>
      <c r="L151" s="7">
        <v>0.61218707442578901</v>
      </c>
      <c r="M151" s="7">
        <v>0.85026352510343184</v>
      </c>
    </row>
    <row r="152" spans="1:13" x14ac:dyDescent="0.25">
      <c r="A152" s="21" t="s">
        <v>365</v>
      </c>
      <c r="B152" s="5" t="s">
        <v>366</v>
      </c>
      <c r="C152" s="5" t="s">
        <v>109</v>
      </c>
      <c r="D152" s="5" t="s">
        <v>67</v>
      </c>
      <c r="E152" s="18">
        <v>0</v>
      </c>
      <c r="F152" s="18">
        <v>0</v>
      </c>
      <c r="G152" s="19">
        <v>0</v>
      </c>
      <c r="H152" s="7">
        <v>0</v>
      </c>
      <c r="I152" s="5">
        <v>0</v>
      </c>
      <c r="J152" s="5">
        <v>0</v>
      </c>
      <c r="K152" s="5">
        <v>0</v>
      </c>
      <c r="L152" s="7">
        <v>0</v>
      </c>
      <c r="M152" s="7">
        <v>0</v>
      </c>
    </row>
    <row r="153" spans="1:13" x14ac:dyDescent="0.25">
      <c r="A153" s="21" t="s">
        <v>32</v>
      </c>
      <c r="B153" s="5" t="s">
        <v>75</v>
      </c>
      <c r="C153" s="5" t="s">
        <v>5</v>
      </c>
      <c r="D153" s="5" t="s">
        <v>67</v>
      </c>
      <c r="E153" s="18">
        <v>1210</v>
      </c>
      <c r="F153" s="18">
        <v>1190</v>
      </c>
      <c r="G153" s="19">
        <v>1055</v>
      </c>
      <c r="H153" s="7">
        <v>4.9587583242739406</v>
      </c>
      <c r="I153" s="5">
        <v>5</v>
      </c>
      <c r="J153" s="5">
        <v>6</v>
      </c>
      <c r="K153" s="5">
        <v>10</v>
      </c>
      <c r="L153" s="7">
        <v>3.3219796100128063</v>
      </c>
      <c r="M153" s="7">
        <v>4.4364813859929075</v>
      </c>
    </row>
    <row r="154" spans="1:13" x14ac:dyDescent="0.25">
      <c r="A154" s="21" t="s">
        <v>367</v>
      </c>
      <c r="B154" s="5" t="s">
        <v>368</v>
      </c>
      <c r="C154" s="5" t="s">
        <v>27</v>
      </c>
      <c r="D154" s="5" t="s">
        <v>67</v>
      </c>
      <c r="E154" s="18">
        <v>0</v>
      </c>
      <c r="F154" s="18">
        <v>0</v>
      </c>
      <c r="G154" s="19">
        <v>5</v>
      </c>
      <c r="H154" s="7">
        <v>6.9141948420106472E-3</v>
      </c>
      <c r="I154" s="5">
        <v>0</v>
      </c>
      <c r="J154" s="5">
        <v>0</v>
      </c>
      <c r="K154" s="5">
        <v>0</v>
      </c>
      <c r="L154" s="7">
        <v>0</v>
      </c>
      <c r="M154" s="7">
        <v>4.8060901453834274E-3</v>
      </c>
    </row>
    <row r="155" spans="1:13" x14ac:dyDescent="0.25">
      <c r="A155" s="21" t="s">
        <v>369</v>
      </c>
      <c r="B155" s="5" t="s">
        <v>370</v>
      </c>
      <c r="C155" s="5" t="s">
        <v>109</v>
      </c>
      <c r="D155" s="5" t="s">
        <v>67</v>
      </c>
      <c r="E155" s="18">
        <v>0</v>
      </c>
      <c r="F155" s="18">
        <v>0</v>
      </c>
      <c r="G155" s="19">
        <v>0</v>
      </c>
      <c r="H155" s="7">
        <v>0</v>
      </c>
      <c r="I155" s="5">
        <v>0</v>
      </c>
      <c r="J155" s="5">
        <v>0</v>
      </c>
      <c r="K155" s="5">
        <v>0</v>
      </c>
      <c r="L155" s="7">
        <v>0</v>
      </c>
      <c r="M155" s="7">
        <v>0</v>
      </c>
    </row>
    <row r="156" spans="1:13" x14ac:dyDescent="0.25">
      <c r="A156" s="21" t="s">
        <v>371</v>
      </c>
      <c r="B156" s="5" t="s">
        <v>372</v>
      </c>
      <c r="C156" s="5" t="s">
        <v>109</v>
      </c>
      <c r="D156" s="5" t="s">
        <v>67</v>
      </c>
      <c r="E156" s="18">
        <v>0</v>
      </c>
      <c r="F156" s="18">
        <v>0</v>
      </c>
      <c r="G156" s="19">
        <v>0</v>
      </c>
      <c r="H156" s="7">
        <v>0</v>
      </c>
      <c r="I156" s="5">
        <v>0</v>
      </c>
      <c r="J156" s="5">
        <v>0</v>
      </c>
      <c r="K156" s="5">
        <v>0</v>
      </c>
      <c r="L156" s="7">
        <v>0</v>
      </c>
      <c r="M156" s="7">
        <v>0</v>
      </c>
    </row>
    <row r="157" spans="1:13" x14ac:dyDescent="0.25">
      <c r="A157" s="21" t="s">
        <v>373</v>
      </c>
      <c r="B157" s="5" t="s">
        <v>374</v>
      </c>
      <c r="C157" s="5" t="s">
        <v>27</v>
      </c>
      <c r="D157" s="5" t="s">
        <v>67</v>
      </c>
      <c r="E157" s="18">
        <v>0</v>
      </c>
      <c r="F157" s="18">
        <v>0</v>
      </c>
      <c r="G157" s="19">
        <v>0</v>
      </c>
      <c r="H157" s="7">
        <v>0</v>
      </c>
      <c r="I157" s="5">
        <v>0</v>
      </c>
      <c r="J157" s="5">
        <v>0</v>
      </c>
      <c r="K157" s="5">
        <v>0</v>
      </c>
      <c r="L157" s="7">
        <v>0</v>
      </c>
      <c r="M157" s="7">
        <v>0</v>
      </c>
    </row>
    <row r="158" spans="1:13" x14ac:dyDescent="0.25">
      <c r="A158" s="21" t="s">
        <v>375</v>
      </c>
      <c r="B158" s="5" t="s">
        <v>376</v>
      </c>
      <c r="C158" s="5" t="s">
        <v>109</v>
      </c>
      <c r="D158" s="5" t="s">
        <v>377</v>
      </c>
      <c r="E158" s="18">
        <v>0</v>
      </c>
      <c r="F158" s="18">
        <v>0</v>
      </c>
      <c r="G158" s="19">
        <v>0</v>
      </c>
      <c r="H158" s="7">
        <v>0</v>
      </c>
      <c r="I158" s="5">
        <v>0</v>
      </c>
      <c r="J158" s="5">
        <v>0</v>
      </c>
      <c r="K158" s="5">
        <v>0</v>
      </c>
      <c r="L158" s="7">
        <v>0</v>
      </c>
      <c r="M158" s="7">
        <v>0</v>
      </c>
    </row>
    <row r="159" spans="1:13" x14ac:dyDescent="0.25">
      <c r="A159" s="23" t="s">
        <v>47</v>
      </c>
      <c r="B159" s="24" t="s">
        <v>378</v>
      </c>
      <c r="C159" s="24" t="s">
        <v>5</v>
      </c>
      <c r="D159" s="24" t="s">
        <v>377</v>
      </c>
      <c r="E159" s="25">
        <v>805</v>
      </c>
      <c r="F159" s="25">
        <v>720</v>
      </c>
      <c r="G159" s="26">
        <v>720</v>
      </c>
      <c r="H159" s="27">
        <v>3.2209676439233168</v>
      </c>
      <c r="I159" s="24">
        <v>11</v>
      </c>
      <c r="J159" s="24">
        <v>9</v>
      </c>
      <c r="K159" s="24">
        <v>8</v>
      </c>
      <c r="L159" s="27">
        <v>4.3293534369385975</v>
      </c>
      <c r="M159" s="27">
        <v>4.1598833996797762</v>
      </c>
    </row>
    <row r="160" spans="1:13" x14ac:dyDescent="0.25">
      <c r="A160" s="21" t="s">
        <v>379</v>
      </c>
      <c r="B160" s="5" t="s">
        <v>380</v>
      </c>
      <c r="C160" s="5" t="s">
        <v>141</v>
      </c>
      <c r="D160" s="5" t="s">
        <v>377</v>
      </c>
      <c r="E160" s="18">
        <v>0</v>
      </c>
      <c r="F160" s="18">
        <v>0</v>
      </c>
      <c r="G160" s="19">
        <v>0</v>
      </c>
      <c r="H160" s="7">
        <v>0</v>
      </c>
      <c r="I160" s="5">
        <v>0</v>
      </c>
      <c r="J160" s="5">
        <v>0</v>
      </c>
      <c r="K160" s="5">
        <v>0</v>
      </c>
      <c r="L160" s="7">
        <v>0</v>
      </c>
      <c r="M160" s="7">
        <v>0</v>
      </c>
    </row>
    <row r="161" spans="1:13" x14ac:dyDescent="0.25">
      <c r="A161" s="21" t="s">
        <v>45</v>
      </c>
      <c r="B161" s="5" t="s">
        <v>46</v>
      </c>
      <c r="C161" s="5" t="s">
        <v>5</v>
      </c>
      <c r="D161" s="5" t="s">
        <v>377</v>
      </c>
      <c r="E161" s="18">
        <v>370</v>
      </c>
      <c r="F161" s="18">
        <v>455</v>
      </c>
      <c r="G161" s="19">
        <v>490</v>
      </c>
      <c r="H161" s="7">
        <v>1.8788235202070545</v>
      </c>
      <c r="I161" s="5">
        <v>6</v>
      </c>
      <c r="J161" s="5">
        <v>2</v>
      </c>
      <c r="K161" s="5">
        <v>4</v>
      </c>
      <c r="L161" s="7">
        <v>1.8459041798559763</v>
      </c>
      <c r="M161" s="7">
        <v>1.8558779470457603</v>
      </c>
    </row>
    <row r="162" spans="1:13" x14ac:dyDescent="0.25">
      <c r="A162" s="21" t="s">
        <v>381</v>
      </c>
      <c r="B162" s="5" t="s">
        <v>382</v>
      </c>
      <c r="C162" s="5" t="s">
        <v>109</v>
      </c>
      <c r="D162" s="5" t="s">
        <v>377</v>
      </c>
      <c r="E162" s="18">
        <v>0</v>
      </c>
      <c r="F162" s="18">
        <v>0</v>
      </c>
      <c r="G162" s="19">
        <v>0</v>
      </c>
      <c r="H162" s="7">
        <v>0</v>
      </c>
      <c r="I162" s="5">
        <v>0</v>
      </c>
      <c r="J162" s="5">
        <v>0</v>
      </c>
      <c r="K162" s="5">
        <v>0</v>
      </c>
      <c r="L162" s="7">
        <v>0</v>
      </c>
      <c r="M162" s="7">
        <v>0</v>
      </c>
    </row>
    <row r="163" spans="1:13" x14ac:dyDescent="0.25">
      <c r="A163" s="21" t="s">
        <v>383</v>
      </c>
      <c r="B163" s="5" t="s">
        <v>384</v>
      </c>
      <c r="C163" s="5" t="s">
        <v>109</v>
      </c>
      <c r="D163" s="5" t="s">
        <v>377</v>
      </c>
      <c r="E163" s="18">
        <v>0</v>
      </c>
      <c r="F163" s="18">
        <v>0</v>
      </c>
      <c r="G163" s="19">
        <v>0</v>
      </c>
      <c r="H163" s="7">
        <v>0</v>
      </c>
      <c r="I163" s="5">
        <v>0</v>
      </c>
      <c r="J163" s="5">
        <v>0</v>
      </c>
      <c r="K163" s="5">
        <v>0</v>
      </c>
      <c r="L163" s="7">
        <v>0</v>
      </c>
      <c r="M163" s="7">
        <v>0</v>
      </c>
    </row>
    <row r="164" spans="1:13" x14ac:dyDescent="0.25">
      <c r="A164" s="21" t="s">
        <v>385</v>
      </c>
      <c r="B164" s="5" t="s">
        <v>386</v>
      </c>
      <c r="C164" s="5" t="s">
        <v>141</v>
      </c>
      <c r="D164" s="5" t="s">
        <v>377</v>
      </c>
      <c r="E164" s="18">
        <v>0</v>
      </c>
      <c r="F164" s="18">
        <v>0</v>
      </c>
      <c r="G164" s="19">
        <v>0</v>
      </c>
      <c r="H164" s="7">
        <v>0</v>
      </c>
      <c r="I164" s="5">
        <v>0</v>
      </c>
      <c r="J164" s="5">
        <v>0</v>
      </c>
      <c r="K164" s="5">
        <v>0</v>
      </c>
      <c r="L164" s="7">
        <v>0</v>
      </c>
      <c r="M164" s="7">
        <v>0</v>
      </c>
    </row>
    <row r="165" spans="1:13" x14ac:dyDescent="0.25">
      <c r="A165" s="23" t="s">
        <v>387</v>
      </c>
      <c r="B165" s="24" t="s">
        <v>388</v>
      </c>
      <c r="C165" s="24" t="s">
        <v>109</v>
      </c>
      <c r="D165" s="24" t="s">
        <v>377</v>
      </c>
      <c r="E165" s="25">
        <v>0</v>
      </c>
      <c r="F165" s="25">
        <v>120</v>
      </c>
      <c r="G165" s="26">
        <v>90</v>
      </c>
      <c r="H165" s="27">
        <v>0.29701806108198975</v>
      </c>
      <c r="I165" s="24">
        <v>0</v>
      </c>
      <c r="J165" s="24">
        <v>1</v>
      </c>
      <c r="K165" s="24">
        <v>0</v>
      </c>
      <c r="L165" s="27">
        <v>0.1564945226917058</v>
      </c>
      <c r="M165" s="27" t="s">
        <v>185</v>
      </c>
    </row>
    <row r="166" spans="1:13" x14ac:dyDescent="0.25">
      <c r="A166" s="28" t="s">
        <v>114</v>
      </c>
      <c r="B166" s="5" t="s">
        <v>88</v>
      </c>
      <c r="C166" s="5" t="s">
        <v>16</v>
      </c>
      <c r="D166" s="5" t="s">
        <v>377</v>
      </c>
      <c r="E166" s="18">
        <v>250</v>
      </c>
      <c r="F166" s="18">
        <v>225</v>
      </c>
      <c r="G166" s="19">
        <v>245</v>
      </c>
      <c r="H166" s="7">
        <v>1.0318994859063482</v>
      </c>
      <c r="I166" s="5">
        <v>0</v>
      </c>
      <c r="J166" s="5">
        <v>3</v>
      </c>
      <c r="K166" s="5">
        <v>2</v>
      </c>
      <c r="L166" s="7">
        <v>0.80115852661574749</v>
      </c>
      <c r="M166" s="7">
        <v>0.95594508332625105</v>
      </c>
    </row>
    <row r="167" spans="1:13" x14ac:dyDescent="0.25">
      <c r="A167" s="21" t="s">
        <v>50</v>
      </c>
      <c r="B167" s="5" t="s">
        <v>51</v>
      </c>
      <c r="C167" s="5" t="s">
        <v>16</v>
      </c>
      <c r="D167" s="5" t="s">
        <v>389</v>
      </c>
      <c r="E167" s="18">
        <v>125</v>
      </c>
      <c r="F167" s="18">
        <v>130</v>
      </c>
      <c r="G167" s="19">
        <v>105</v>
      </c>
      <c r="H167" s="7">
        <v>0.5169154334536491</v>
      </c>
      <c r="I167" s="5">
        <v>2</v>
      </c>
      <c r="J167" s="5">
        <v>1</v>
      </c>
      <c r="K167" s="5">
        <v>0</v>
      </c>
      <c r="L167" s="7">
        <v>0.4463495951554739</v>
      </c>
      <c r="M167" s="7">
        <v>0.49227887414367655</v>
      </c>
    </row>
    <row r="168" spans="1:13" x14ac:dyDescent="0.25">
      <c r="A168" s="21" t="s">
        <v>53</v>
      </c>
      <c r="B168" s="5" t="s">
        <v>54</v>
      </c>
      <c r="C168" s="5" t="s">
        <v>16</v>
      </c>
      <c r="D168" s="5" t="s">
        <v>389</v>
      </c>
      <c r="E168" s="18">
        <v>190</v>
      </c>
      <c r="F168" s="18">
        <v>195</v>
      </c>
      <c r="G168" s="19">
        <v>190</v>
      </c>
      <c r="H168" s="7">
        <v>0.8240109081539122</v>
      </c>
      <c r="I168" s="5">
        <v>0</v>
      </c>
      <c r="J168" s="5">
        <v>4</v>
      </c>
      <c r="K168" s="5">
        <v>4</v>
      </c>
      <c r="L168" s="7">
        <v>1.2893280078480835</v>
      </c>
      <c r="M168" s="7">
        <v>0.95686742778235589</v>
      </c>
    </row>
    <row r="169" spans="1:13" x14ac:dyDescent="0.25">
      <c r="A169" s="21" t="s">
        <v>390</v>
      </c>
      <c r="B169" s="5" t="s">
        <v>391</v>
      </c>
      <c r="C169" s="5" t="s">
        <v>109</v>
      </c>
      <c r="D169" s="5" t="s">
        <v>389</v>
      </c>
      <c r="E169" s="18">
        <v>0</v>
      </c>
      <c r="F169" s="18">
        <v>5</v>
      </c>
      <c r="G169" s="19">
        <v>5</v>
      </c>
      <c r="H169" s="7">
        <v>1.410430125558557E-2</v>
      </c>
      <c r="I169" s="5">
        <v>0</v>
      </c>
      <c r="J169" s="5">
        <v>0</v>
      </c>
      <c r="K169" s="5">
        <v>0</v>
      </c>
      <c r="L169" s="7">
        <v>0</v>
      </c>
      <c r="M169" s="7">
        <v>9.8039677534277562E-3</v>
      </c>
    </row>
    <row r="170" spans="1:13" x14ac:dyDescent="0.25">
      <c r="A170" s="5" t="s">
        <v>392</v>
      </c>
      <c r="B170" s="5" t="s">
        <v>393</v>
      </c>
      <c r="C170" s="5" t="s">
        <v>109</v>
      </c>
      <c r="D170" s="5" t="s">
        <v>389</v>
      </c>
      <c r="E170" s="18">
        <v>0</v>
      </c>
      <c r="F170" s="18">
        <v>5</v>
      </c>
      <c r="G170" s="19">
        <v>0</v>
      </c>
      <c r="H170" s="7">
        <v>7.1901064135749216E-3</v>
      </c>
      <c r="I170" s="5">
        <v>0</v>
      </c>
      <c r="J170" s="5">
        <v>0</v>
      </c>
      <c r="K170" s="5">
        <v>0</v>
      </c>
      <c r="L170" s="7">
        <v>0</v>
      </c>
      <c r="M170" s="7">
        <v>4.997877608044328E-3</v>
      </c>
    </row>
    <row r="171" spans="1:13" x14ac:dyDescent="0.25">
      <c r="A171" s="21" t="s">
        <v>48</v>
      </c>
      <c r="B171" s="5" t="s">
        <v>49</v>
      </c>
      <c r="C171" s="5" t="s">
        <v>5</v>
      </c>
      <c r="D171" s="5" t="s">
        <v>389</v>
      </c>
      <c r="E171" s="18">
        <v>775</v>
      </c>
      <c r="F171" s="18">
        <v>800</v>
      </c>
      <c r="G171" s="19">
        <v>770</v>
      </c>
      <c r="H171" s="7">
        <v>3.360805396956188</v>
      </c>
      <c r="I171" s="5">
        <v>12</v>
      </c>
      <c r="J171" s="5">
        <v>7</v>
      </c>
      <c r="K171" s="5">
        <v>10</v>
      </c>
      <c r="L171" s="7">
        <v>4.4929668863277001</v>
      </c>
      <c r="M171" s="7">
        <v>3.6745761351122317</v>
      </c>
    </row>
    <row r="172" spans="1:13" x14ac:dyDescent="0.25">
      <c r="A172" s="21" t="s">
        <v>394</v>
      </c>
      <c r="B172" s="5" t="s">
        <v>395</v>
      </c>
      <c r="C172" s="5" t="s">
        <v>109</v>
      </c>
      <c r="D172" s="5" t="s">
        <v>389</v>
      </c>
      <c r="E172" s="18">
        <v>0</v>
      </c>
      <c r="F172" s="18">
        <v>0</v>
      </c>
      <c r="G172" s="19">
        <v>0</v>
      </c>
      <c r="H172" s="7">
        <v>0</v>
      </c>
      <c r="I172" s="5">
        <v>0</v>
      </c>
      <c r="J172" s="5">
        <v>0</v>
      </c>
      <c r="K172" s="5">
        <v>0</v>
      </c>
      <c r="L172" s="7">
        <v>0</v>
      </c>
      <c r="M172" s="7">
        <v>0</v>
      </c>
    </row>
    <row r="173" spans="1:13" x14ac:dyDescent="0.25">
      <c r="A173" s="21" t="s">
        <v>396</v>
      </c>
      <c r="B173" s="5" t="s">
        <v>397</v>
      </c>
      <c r="C173" s="5" t="s">
        <v>109</v>
      </c>
      <c r="D173" s="5" t="s">
        <v>389</v>
      </c>
      <c r="E173" s="18">
        <v>0</v>
      </c>
      <c r="F173" s="18">
        <v>0</v>
      </c>
      <c r="G173" s="19">
        <v>0</v>
      </c>
      <c r="H173" s="7">
        <v>0</v>
      </c>
      <c r="I173" s="5">
        <v>0</v>
      </c>
      <c r="J173" s="5">
        <v>0</v>
      </c>
      <c r="K173" s="5">
        <v>0</v>
      </c>
      <c r="L173" s="7">
        <v>0</v>
      </c>
      <c r="M173" s="7">
        <v>0</v>
      </c>
    </row>
    <row r="174" spans="1:13" x14ac:dyDescent="0.25">
      <c r="A174" s="21" t="s">
        <v>398</v>
      </c>
      <c r="B174" s="5" t="s">
        <v>399</v>
      </c>
      <c r="C174" s="5" t="s">
        <v>109</v>
      </c>
      <c r="D174" s="5" t="s">
        <v>389</v>
      </c>
      <c r="E174" s="18">
        <v>0</v>
      </c>
      <c r="F174" s="18">
        <v>5</v>
      </c>
      <c r="G174" s="19">
        <v>5</v>
      </c>
      <c r="H174" s="7">
        <v>1.410430125558557E-2</v>
      </c>
      <c r="I174" s="5">
        <v>0</v>
      </c>
      <c r="J174" s="5">
        <v>0</v>
      </c>
      <c r="K174" s="5">
        <v>1</v>
      </c>
      <c r="L174" s="7">
        <v>0.16583747927031509</v>
      </c>
      <c r="M174" s="7">
        <v>5.9207295239341415E-2</v>
      </c>
    </row>
    <row r="175" spans="1:13" x14ac:dyDescent="0.25">
      <c r="A175" s="21" t="s">
        <v>400</v>
      </c>
      <c r="B175" s="5" t="s">
        <v>401</v>
      </c>
      <c r="C175" s="5" t="s">
        <v>27</v>
      </c>
      <c r="D175" s="5" t="s">
        <v>389</v>
      </c>
      <c r="E175" s="18">
        <v>10</v>
      </c>
      <c r="F175" s="18">
        <v>0</v>
      </c>
      <c r="G175" s="19">
        <v>0</v>
      </c>
      <c r="H175" s="7">
        <v>1.4781966001478195E-2</v>
      </c>
      <c r="I175" s="5">
        <v>0</v>
      </c>
      <c r="J175" s="5">
        <v>0</v>
      </c>
      <c r="K175" s="5">
        <v>0</v>
      </c>
      <c r="L175" s="7">
        <v>0</v>
      </c>
      <c r="M175" s="7">
        <v>1.0275015783101332E-2</v>
      </c>
    </row>
    <row r="176" spans="1:13" x14ac:dyDescent="0.25">
      <c r="A176" s="21" t="s">
        <v>402</v>
      </c>
      <c r="B176" s="5" t="s">
        <v>403</v>
      </c>
      <c r="C176" s="5" t="s">
        <v>109</v>
      </c>
      <c r="D176" s="5" t="s">
        <v>389</v>
      </c>
      <c r="E176" s="18">
        <v>0</v>
      </c>
      <c r="F176" s="18">
        <v>0</v>
      </c>
      <c r="G176" s="19">
        <v>0</v>
      </c>
      <c r="H176" s="7">
        <v>0</v>
      </c>
      <c r="I176" s="5">
        <v>0</v>
      </c>
      <c r="J176" s="5">
        <v>0</v>
      </c>
      <c r="K176" s="5">
        <v>0</v>
      </c>
      <c r="L176" s="7">
        <v>0</v>
      </c>
      <c r="M176" s="7">
        <v>0</v>
      </c>
    </row>
    <row r="177" spans="1:13" x14ac:dyDescent="0.25">
      <c r="A177" s="28" t="s">
        <v>52</v>
      </c>
      <c r="B177" s="5" t="s">
        <v>85</v>
      </c>
      <c r="C177" s="5" t="s">
        <v>5</v>
      </c>
      <c r="D177" s="5" t="s">
        <v>389</v>
      </c>
      <c r="E177" s="18">
        <v>385</v>
      </c>
      <c r="F177" s="18">
        <v>415</v>
      </c>
      <c r="G177" s="19">
        <v>460</v>
      </c>
      <c r="H177" s="7">
        <v>1.8019904488486085</v>
      </c>
      <c r="I177" s="5">
        <v>0</v>
      </c>
      <c r="J177" s="5">
        <v>2</v>
      </c>
      <c r="K177" s="5">
        <v>3</v>
      </c>
      <c r="L177" s="7">
        <v>0.81050148319435689</v>
      </c>
      <c r="M177" s="7">
        <v>1.4940223078108352</v>
      </c>
    </row>
    <row r="178" spans="1:13" x14ac:dyDescent="0.25">
      <c r="A178" s="28" t="s">
        <v>404</v>
      </c>
      <c r="B178" s="5" t="s">
        <v>405</v>
      </c>
      <c r="C178" s="5" t="s">
        <v>27</v>
      </c>
      <c r="D178" s="5" t="s">
        <v>389</v>
      </c>
      <c r="E178" s="18">
        <v>15</v>
      </c>
      <c r="F178" s="18">
        <v>30</v>
      </c>
      <c r="G178" s="19">
        <v>30</v>
      </c>
      <c r="H178" s="7">
        <v>0.1067987565357307</v>
      </c>
      <c r="I178" s="5">
        <v>0</v>
      </c>
      <c r="J178" s="5">
        <v>0</v>
      </c>
      <c r="K178" s="5">
        <v>0</v>
      </c>
      <c r="L178" s="7">
        <v>0</v>
      </c>
      <c r="M178" s="7">
        <v>7.4236330195218525E-2</v>
      </c>
    </row>
    <row r="179" spans="1:13" x14ac:dyDescent="0.25">
      <c r="A179" s="28" t="s">
        <v>406</v>
      </c>
      <c r="B179" s="5" t="s">
        <v>407</v>
      </c>
      <c r="C179" s="5" t="s">
        <v>27</v>
      </c>
      <c r="D179" s="5" t="s">
        <v>389</v>
      </c>
      <c r="E179" s="18">
        <v>5</v>
      </c>
      <c r="F179" s="18">
        <v>15</v>
      </c>
      <c r="G179" s="19">
        <v>5</v>
      </c>
      <c r="H179" s="7">
        <v>3.5875497083474511E-2</v>
      </c>
      <c r="I179" s="5">
        <v>0</v>
      </c>
      <c r="J179" s="5">
        <v>0</v>
      </c>
      <c r="K179" s="5">
        <v>0</v>
      </c>
      <c r="L179" s="7">
        <v>0</v>
      </c>
      <c r="M179" s="7">
        <v>2.493723086106708E-2</v>
      </c>
    </row>
    <row r="180" spans="1:13" x14ac:dyDescent="0.25">
      <c r="A180" s="21" t="s">
        <v>63</v>
      </c>
      <c r="B180" s="5" t="s">
        <v>116</v>
      </c>
      <c r="C180" s="5" t="s">
        <v>5</v>
      </c>
      <c r="D180" s="5" t="s">
        <v>408</v>
      </c>
      <c r="E180" s="18">
        <v>85</v>
      </c>
      <c r="F180" s="18">
        <v>50</v>
      </c>
      <c r="G180" s="19">
        <v>45</v>
      </c>
      <c r="H180" s="7">
        <v>0.25977552872640974</v>
      </c>
      <c r="I180" s="5">
        <v>0</v>
      </c>
      <c r="J180" s="5">
        <v>0</v>
      </c>
      <c r="K180" s="5">
        <v>0</v>
      </c>
      <c r="L180" s="7">
        <v>0</v>
      </c>
      <c r="M180" s="7">
        <v>0.18057122154525548</v>
      </c>
    </row>
    <row r="181" spans="1:13" x14ac:dyDescent="0.25">
      <c r="A181" s="5" t="s">
        <v>409</v>
      </c>
      <c r="B181" s="5" t="s">
        <v>410</v>
      </c>
      <c r="C181" s="5" t="s">
        <v>109</v>
      </c>
      <c r="D181" s="5" t="s">
        <v>411</v>
      </c>
      <c r="E181" s="18">
        <v>0</v>
      </c>
      <c r="F181" s="18">
        <v>0</v>
      </c>
      <c r="G181" s="19">
        <v>0</v>
      </c>
      <c r="H181" s="7">
        <v>0</v>
      </c>
      <c r="I181" s="5">
        <v>0</v>
      </c>
      <c r="J181" s="5">
        <v>0</v>
      </c>
      <c r="K181" s="5">
        <v>0</v>
      </c>
      <c r="L181" s="7">
        <v>0</v>
      </c>
      <c r="M181" s="7">
        <v>0</v>
      </c>
    </row>
    <row r="182" spans="1:13" x14ac:dyDescent="0.25">
      <c r="A182" s="5" t="s">
        <v>412</v>
      </c>
      <c r="B182" s="5" t="s">
        <v>413</v>
      </c>
      <c r="C182" s="5" t="s">
        <v>109</v>
      </c>
      <c r="D182" s="5" t="s">
        <v>411</v>
      </c>
      <c r="E182" s="5">
        <v>0</v>
      </c>
      <c r="F182" s="5">
        <v>0</v>
      </c>
      <c r="G182" s="19">
        <v>0</v>
      </c>
      <c r="H182" s="7">
        <v>0</v>
      </c>
      <c r="I182" s="5">
        <v>0</v>
      </c>
      <c r="J182" s="5">
        <v>0</v>
      </c>
      <c r="K182" s="5">
        <v>0</v>
      </c>
      <c r="L182" s="7">
        <v>0</v>
      </c>
      <c r="M182" s="7">
        <v>0</v>
      </c>
    </row>
    <row r="183" spans="1:13" x14ac:dyDescent="0.25">
      <c r="A183" s="5" t="s">
        <v>65</v>
      </c>
      <c r="B183" s="5" t="s">
        <v>117</v>
      </c>
      <c r="C183" s="5" t="s">
        <v>5</v>
      </c>
      <c r="D183" s="5" t="s">
        <v>414</v>
      </c>
      <c r="E183" s="5">
        <v>75</v>
      </c>
      <c r="F183" s="5">
        <v>70</v>
      </c>
      <c r="G183" s="19">
        <v>70</v>
      </c>
      <c r="H183" s="7">
        <v>0.30832496258928443</v>
      </c>
      <c r="I183" s="5">
        <v>0</v>
      </c>
      <c r="J183" s="5">
        <v>0</v>
      </c>
      <c r="K183" s="5">
        <v>0</v>
      </c>
      <c r="L183" s="7">
        <v>0</v>
      </c>
      <c r="M183" s="7">
        <v>0.21431816692124858</v>
      </c>
    </row>
    <row r="184" spans="1:13" x14ac:dyDescent="0.25">
      <c r="A184" s="21" t="s">
        <v>64</v>
      </c>
      <c r="B184" s="5" t="s">
        <v>118</v>
      </c>
      <c r="C184" s="5" t="s">
        <v>5</v>
      </c>
      <c r="D184" s="5" t="s">
        <v>415</v>
      </c>
      <c r="E184" s="5">
        <v>80</v>
      </c>
      <c r="F184" s="5">
        <v>55</v>
      </c>
      <c r="G184" s="19">
        <v>40</v>
      </c>
      <c r="H184" s="7">
        <v>0.25266045729723485</v>
      </c>
      <c r="I184" s="5">
        <v>0</v>
      </c>
      <c r="J184" s="5">
        <v>0</v>
      </c>
      <c r="K184" s="5">
        <v>0</v>
      </c>
      <c r="L184" s="7">
        <v>0</v>
      </c>
      <c r="M184" s="7">
        <v>0.17562550111636566</v>
      </c>
    </row>
    <row r="185" spans="1:13" x14ac:dyDescent="0.25">
      <c r="E185">
        <f t="shared" ref="E185:M185" si="0">SUM(E2:E184)</f>
        <v>22550</v>
      </c>
      <c r="F185">
        <f t="shared" si="0"/>
        <v>23180</v>
      </c>
      <c r="G185">
        <f t="shared" si="0"/>
        <v>24105</v>
      </c>
      <c r="H185">
        <f t="shared" si="0"/>
        <v>99.999999999999986</v>
      </c>
      <c r="I185">
        <f t="shared" si="0"/>
        <v>230</v>
      </c>
      <c r="J185">
        <f t="shared" si="0"/>
        <v>213</v>
      </c>
      <c r="K185">
        <f t="shared" si="0"/>
        <v>201</v>
      </c>
      <c r="L185" s="9">
        <f t="shared" si="0"/>
        <v>100</v>
      </c>
      <c r="M185" s="14">
        <f t="shared" si="0"/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/>
  </sheetViews>
  <sheetFormatPr baseColWidth="10" defaultRowHeight="15" x14ac:dyDescent="0.25"/>
  <cols>
    <col min="1" max="1" width="14.85546875" bestFit="1" customWidth="1"/>
    <col min="2" max="2" width="81.140625" bestFit="1" customWidth="1"/>
    <col min="3" max="3" width="11.42578125" customWidth="1"/>
    <col min="4" max="4" width="26.5703125" bestFit="1" customWidth="1"/>
    <col min="5" max="7" width="11.42578125" customWidth="1"/>
    <col min="8" max="8" width="12.42578125" customWidth="1"/>
    <col min="9" max="10" width="11.42578125" customWidth="1"/>
    <col min="11" max="11" width="25" bestFit="1" customWidth="1"/>
  </cols>
  <sheetData>
    <row r="1" spans="1:11" ht="51.75" x14ac:dyDescent="0.25">
      <c r="A1" s="15" t="s">
        <v>0</v>
      </c>
      <c r="B1" s="15" t="s">
        <v>119</v>
      </c>
      <c r="C1" s="15" t="s">
        <v>120</v>
      </c>
      <c r="D1" s="11" t="s">
        <v>3</v>
      </c>
      <c r="E1" s="11" t="s">
        <v>423</v>
      </c>
      <c r="F1" s="11" t="s">
        <v>416</v>
      </c>
      <c r="G1" s="11" t="s">
        <v>417</v>
      </c>
      <c r="H1" s="11" t="s">
        <v>418</v>
      </c>
      <c r="I1" s="11" t="s">
        <v>419</v>
      </c>
      <c r="J1" s="11" t="s">
        <v>420</v>
      </c>
      <c r="K1" s="20" t="s">
        <v>426</v>
      </c>
    </row>
    <row r="2" spans="1:11" x14ac:dyDescent="0.25">
      <c r="A2" s="5" t="s">
        <v>92</v>
      </c>
      <c r="B2" s="5" t="s">
        <v>24</v>
      </c>
      <c r="C2" s="5" t="s">
        <v>5</v>
      </c>
      <c r="D2" s="5" t="s">
        <v>250</v>
      </c>
      <c r="E2" s="7">
        <f>VLOOKUP(A2,'[1]scores 2018'!A82:O266,15,FALSE)</f>
        <v>17.783712240156419</v>
      </c>
      <c r="F2" s="6">
        <f t="shared" ref="F2:F65" si="0">+E2*F$180/E$180</f>
        <v>12606483.965911698</v>
      </c>
      <c r="G2" s="7">
        <f>+E2</f>
        <v>17.783712240156419</v>
      </c>
      <c r="H2" s="6">
        <f t="shared" ref="H2:I21" si="1">+G2*H$180/G$180</f>
        <v>12916533.34258694</v>
      </c>
      <c r="I2" s="6">
        <f t="shared" si="1"/>
        <v>12748689.296014953</v>
      </c>
      <c r="J2" s="6">
        <f>+I2*1.07</f>
        <v>13641097.546736</v>
      </c>
      <c r="K2" s="29" t="s">
        <v>424</v>
      </c>
    </row>
    <row r="3" spans="1:11" x14ac:dyDescent="0.25">
      <c r="A3" s="5" t="s">
        <v>61</v>
      </c>
      <c r="B3" s="5" t="s">
        <v>62</v>
      </c>
      <c r="C3" s="5" t="s">
        <v>5</v>
      </c>
      <c r="D3" s="5" t="s">
        <v>74</v>
      </c>
      <c r="E3" s="7">
        <f>VLOOKUP(A3,'[1]scores 2018'!A13:O197,15,FALSE)</f>
        <v>6.2372418155149099</v>
      </c>
      <c r="F3" s="6">
        <f t="shared" si="0"/>
        <v>4421444.0650503393</v>
      </c>
      <c r="G3" s="7">
        <f t="shared" ref="G3:G45" si="2">+E3</f>
        <v>6.2372418155149099</v>
      </c>
      <c r="H3" s="6">
        <f t="shared" si="1"/>
        <v>4530186.9929024009</v>
      </c>
      <c r="I3" s="6">
        <f t="shared" si="1"/>
        <v>4471319.4239929058</v>
      </c>
      <c r="J3" s="6">
        <f>+I3</f>
        <v>4471319.4239929058</v>
      </c>
    </row>
    <row r="4" spans="1:11" x14ac:dyDescent="0.25">
      <c r="A4" s="5" t="s">
        <v>32</v>
      </c>
      <c r="B4" s="5" t="s">
        <v>75</v>
      </c>
      <c r="C4" s="5" t="s">
        <v>5</v>
      </c>
      <c r="D4" s="5" t="s">
        <v>67</v>
      </c>
      <c r="E4" s="7">
        <f>VLOOKUP(A4,'[1]scores 2018'!A152:O337,15,FALSE)</f>
        <v>4.4364813859929075</v>
      </c>
      <c r="F4" s="6">
        <f t="shared" si="0"/>
        <v>3144924.4512232039</v>
      </c>
      <c r="G4" s="7">
        <f t="shared" si="2"/>
        <v>4.4364813859929075</v>
      </c>
      <c r="H4" s="6">
        <f t="shared" si="1"/>
        <v>3222272.0977540785</v>
      </c>
      <c r="I4" s="6">
        <f t="shared" si="1"/>
        <v>3180400.2445487096</v>
      </c>
      <c r="J4" s="6">
        <f t="shared" ref="J4:J7" si="3">+I4</f>
        <v>3180400.2445487096</v>
      </c>
    </row>
    <row r="5" spans="1:11" x14ac:dyDescent="0.25">
      <c r="A5" s="24" t="s">
        <v>47</v>
      </c>
      <c r="B5" s="24" t="s">
        <v>112</v>
      </c>
      <c r="C5" s="24" t="s">
        <v>5</v>
      </c>
      <c r="D5" s="24" t="s">
        <v>377</v>
      </c>
      <c r="E5" s="27">
        <f>VLOOKUP(A5,'[1]scores 2018'!A158:O343,15,FALSE)</f>
        <v>4.1598833996797762</v>
      </c>
      <c r="F5" s="6">
        <f t="shared" si="0"/>
        <v>2948850.1989877052</v>
      </c>
      <c r="G5" s="7">
        <f t="shared" si="2"/>
        <v>4.1598833996797762</v>
      </c>
      <c r="H5" s="6">
        <f t="shared" si="1"/>
        <v>3021375.5096593453</v>
      </c>
      <c r="I5" s="6">
        <f t="shared" si="1"/>
        <v>2982114.2095640083</v>
      </c>
      <c r="J5" s="6">
        <f t="shared" si="3"/>
        <v>2982114.2095640083</v>
      </c>
    </row>
    <row r="6" spans="1:11" x14ac:dyDescent="0.25">
      <c r="A6" s="5" t="s">
        <v>38</v>
      </c>
      <c r="B6" s="5" t="s">
        <v>76</v>
      </c>
      <c r="C6" s="5" t="s">
        <v>5</v>
      </c>
      <c r="D6" s="5" t="s">
        <v>68</v>
      </c>
      <c r="E6" s="7">
        <f>VLOOKUP(A6,'[1]scores 2018'!A61:O245,15,FALSE)</f>
        <v>3.8781824773258067</v>
      </c>
      <c r="F6" s="6">
        <f t="shared" si="0"/>
        <v>2749158.5871981848</v>
      </c>
      <c r="G6" s="7">
        <f t="shared" si="2"/>
        <v>3.8781824773258067</v>
      </c>
      <c r="H6" s="6">
        <f t="shared" si="1"/>
        <v>2816772.5950886509</v>
      </c>
      <c r="I6" s="6">
        <f t="shared" si="1"/>
        <v>2780170.0100069428</v>
      </c>
      <c r="J6" s="6">
        <f t="shared" si="3"/>
        <v>2780170.0100069428</v>
      </c>
    </row>
    <row r="7" spans="1:11" x14ac:dyDescent="0.25">
      <c r="A7" s="5" t="s">
        <v>48</v>
      </c>
      <c r="B7" s="5" t="s">
        <v>49</v>
      </c>
      <c r="C7" s="5" t="s">
        <v>5</v>
      </c>
      <c r="D7" s="5" t="s">
        <v>389</v>
      </c>
      <c r="E7" s="7">
        <f>VLOOKUP(A7,'[1]scores 2018'!A170:O355,15,FALSE)</f>
        <v>3.6745761351122317</v>
      </c>
      <c r="F7" s="6">
        <f t="shared" si="0"/>
        <v>2604826.5122179394</v>
      </c>
      <c r="G7" s="7">
        <f t="shared" si="2"/>
        <v>3.6745761351122317</v>
      </c>
      <c r="H7" s="6">
        <f t="shared" si="1"/>
        <v>2668890.7539719571</v>
      </c>
      <c r="I7" s="6">
        <f t="shared" si="1"/>
        <v>2634209.8212383837</v>
      </c>
      <c r="J7" s="6">
        <f t="shared" si="3"/>
        <v>2634209.8212383837</v>
      </c>
    </row>
    <row r="8" spans="1:11" x14ac:dyDescent="0.25">
      <c r="A8" s="24" t="s">
        <v>103</v>
      </c>
      <c r="B8" s="24" t="s">
        <v>425</v>
      </c>
      <c r="C8" s="24" t="s">
        <v>16</v>
      </c>
      <c r="D8" s="24" t="s">
        <v>250</v>
      </c>
      <c r="E8" s="27">
        <f>VLOOKUP(A8,'[1]scores 2018'!A78:O262,15,FALSE)</f>
        <v>3.5325458867691877</v>
      </c>
      <c r="F8" s="6">
        <f t="shared" si="0"/>
        <v>2504144.3810502971</v>
      </c>
      <c r="G8" s="7">
        <f t="shared" si="2"/>
        <v>3.5325458867691877</v>
      </c>
      <c r="H8" s="6">
        <f t="shared" si="1"/>
        <v>2565732.4024644266</v>
      </c>
      <c r="I8" s="6">
        <f t="shared" si="1"/>
        <v>2532391.9621598572</v>
      </c>
      <c r="J8" s="6">
        <f>+I8*1.07</f>
        <v>2709659.3995110472</v>
      </c>
    </row>
    <row r="9" spans="1:11" x14ac:dyDescent="0.25">
      <c r="A9" s="5" t="s">
        <v>34</v>
      </c>
      <c r="B9" s="5" t="s">
        <v>78</v>
      </c>
      <c r="C9" s="5" t="s">
        <v>5</v>
      </c>
      <c r="D9" s="5" t="s">
        <v>67</v>
      </c>
      <c r="E9" s="7">
        <f>VLOOKUP(A9,'[1]scores 2018'!A148:O333,15,FALSE)</f>
        <v>2.9953229378144774</v>
      </c>
      <c r="F9" s="6">
        <f t="shared" si="0"/>
        <v>2123318.8030911149</v>
      </c>
      <c r="G9" s="7">
        <f t="shared" si="2"/>
        <v>2.9953229378144774</v>
      </c>
      <c r="H9" s="6">
        <f t="shared" si="1"/>
        <v>2175540.6337904097</v>
      </c>
      <c r="I9" s="6">
        <f t="shared" si="1"/>
        <v>2147270.5450775786</v>
      </c>
      <c r="J9" s="6">
        <f t="shared" ref="J9:J11" si="4">+I9</f>
        <v>2147270.5450775786</v>
      </c>
    </row>
    <row r="10" spans="1:11" x14ac:dyDescent="0.25">
      <c r="A10" s="5" t="s">
        <v>59</v>
      </c>
      <c r="B10" s="5" t="s">
        <v>93</v>
      </c>
      <c r="C10" s="5" t="s">
        <v>5</v>
      </c>
      <c r="D10" s="5" t="s">
        <v>74</v>
      </c>
      <c r="E10" s="7">
        <f>VLOOKUP(A10,'[1]scores 2018'!A5:O189,15,FALSE)</f>
        <v>2.8081813792512138</v>
      </c>
      <c r="F10" s="6">
        <f t="shared" si="0"/>
        <v>1990658.2524971652</v>
      </c>
      <c r="G10" s="7">
        <f t="shared" si="2"/>
        <v>2.8081813792512138</v>
      </c>
      <c r="H10" s="6">
        <f t="shared" si="1"/>
        <v>2039617.3716321362</v>
      </c>
      <c r="I10" s="6">
        <f t="shared" si="1"/>
        <v>2013113.5393705382</v>
      </c>
      <c r="J10" s="6">
        <f t="shared" si="4"/>
        <v>2013113.5393705382</v>
      </c>
    </row>
    <row r="11" spans="1:11" x14ac:dyDescent="0.25">
      <c r="A11" s="5" t="s">
        <v>57</v>
      </c>
      <c r="B11" s="5" t="s">
        <v>58</v>
      </c>
      <c r="C11" s="5" t="s">
        <v>5</v>
      </c>
      <c r="D11" s="5" t="s">
        <v>74</v>
      </c>
      <c r="E11" s="7">
        <f>VLOOKUP(A11,'[1]scores 2018'!A9:O193,15,FALSE)</f>
        <v>2.7143336146331269</v>
      </c>
      <c r="F11" s="6">
        <f t="shared" si="0"/>
        <v>1924131.6283639262</v>
      </c>
      <c r="G11" s="7">
        <f t="shared" si="2"/>
        <v>2.7143336146331269</v>
      </c>
      <c r="H11" s="6">
        <f t="shared" si="1"/>
        <v>1971454.5626276361</v>
      </c>
      <c r="I11" s="6">
        <f t="shared" si="1"/>
        <v>1945836.4728006052</v>
      </c>
      <c r="J11" s="6">
        <f t="shared" si="4"/>
        <v>1945836.4728006052</v>
      </c>
    </row>
    <row r="12" spans="1:11" x14ac:dyDescent="0.25">
      <c r="A12" s="5" t="s">
        <v>29</v>
      </c>
      <c r="B12" s="5" t="s">
        <v>104</v>
      </c>
      <c r="C12" s="5" t="s">
        <v>16</v>
      </c>
      <c r="D12" s="5" t="s">
        <v>250</v>
      </c>
      <c r="E12" s="7">
        <f>VLOOKUP(A12,'[1]scores 2018'!A101:O285,15,FALSE)</f>
        <v>2.645809843923252</v>
      </c>
      <c r="F12" s="6">
        <f t="shared" si="0"/>
        <v>1875556.6286635122</v>
      </c>
      <c r="G12" s="7">
        <f t="shared" si="2"/>
        <v>2.645809843923252</v>
      </c>
      <c r="H12" s="6">
        <f t="shared" si="1"/>
        <v>1921684.8881535234</v>
      </c>
      <c r="I12" s="6">
        <f t="shared" si="1"/>
        <v>1896713.530955035</v>
      </c>
      <c r="J12" s="6">
        <f>+I12*1.07</f>
        <v>2029483.4781218877</v>
      </c>
    </row>
    <row r="13" spans="1:11" x14ac:dyDescent="0.25">
      <c r="A13" s="5" t="s">
        <v>12</v>
      </c>
      <c r="B13" s="5" t="s">
        <v>13</v>
      </c>
      <c r="C13" s="5" t="s">
        <v>5</v>
      </c>
      <c r="D13" s="5" t="s">
        <v>66</v>
      </c>
      <c r="E13" s="7">
        <f>VLOOKUP(A13,'[1]scores 2018'!A133:O318,15,FALSE)</f>
        <v>2.3561788913048036</v>
      </c>
      <c r="F13" s="6">
        <f t="shared" si="0"/>
        <v>1670243.5921664659</v>
      </c>
      <c r="G13" s="7">
        <f t="shared" si="2"/>
        <v>2.3561788913048036</v>
      </c>
      <c r="H13" s="6">
        <f t="shared" si="1"/>
        <v>1711322.2930990441</v>
      </c>
      <c r="I13" s="6">
        <f t="shared" si="1"/>
        <v>1689084.4951509247</v>
      </c>
      <c r="J13" s="6">
        <f t="shared" ref="J13:J29" si="5">+I13</f>
        <v>1689084.4951509247</v>
      </c>
    </row>
    <row r="14" spans="1:11" x14ac:dyDescent="0.25">
      <c r="A14" s="5" t="s">
        <v>21</v>
      </c>
      <c r="B14" s="5" t="s">
        <v>22</v>
      </c>
      <c r="C14" s="5" t="s">
        <v>5</v>
      </c>
      <c r="D14" s="5" t="s">
        <v>20</v>
      </c>
      <c r="E14" s="7">
        <f>VLOOKUP(A14,'[1]scores 2018'!A36:O220,15,FALSE)</f>
        <v>2.1246677693214466</v>
      </c>
      <c r="F14" s="6">
        <f t="shared" si="0"/>
        <v>1506130.4302011472</v>
      </c>
      <c r="G14" s="7">
        <f t="shared" si="2"/>
        <v>2.1246677693214466</v>
      </c>
      <c r="H14" s="6">
        <f t="shared" si="1"/>
        <v>1543172.8602980869</v>
      </c>
      <c r="I14" s="6">
        <f t="shared" si="1"/>
        <v>1523120.082159969</v>
      </c>
      <c r="J14" s="6">
        <f t="shared" si="5"/>
        <v>1523120.082159969</v>
      </c>
    </row>
    <row r="15" spans="1:11" x14ac:dyDescent="0.25">
      <c r="A15" s="5" t="s">
        <v>18</v>
      </c>
      <c r="B15" s="5" t="s">
        <v>96</v>
      </c>
      <c r="C15" s="5" t="s">
        <v>5</v>
      </c>
      <c r="D15" s="5" t="s">
        <v>79</v>
      </c>
      <c r="E15" s="7">
        <f>VLOOKUP(A15,'[1]scores 2018'!A22:O206,15,FALSE)</f>
        <v>2.006542526572249</v>
      </c>
      <c r="F15" s="6">
        <f t="shared" si="0"/>
        <v>1422394.0337403095</v>
      </c>
      <c r="G15" s="7">
        <f t="shared" si="2"/>
        <v>2.006542526572249</v>
      </c>
      <c r="H15" s="6">
        <f t="shared" si="1"/>
        <v>1457377.0143033497</v>
      </c>
      <c r="I15" s="6">
        <f t="shared" si="1"/>
        <v>1438439.1113092725</v>
      </c>
      <c r="J15" s="6">
        <f t="shared" si="5"/>
        <v>1438439.1113092725</v>
      </c>
    </row>
    <row r="16" spans="1:11" x14ac:dyDescent="0.25">
      <c r="A16" s="5" t="s">
        <v>8</v>
      </c>
      <c r="B16" s="5" t="s">
        <v>9</v>
      </c>
      <c r="C16" s="5" t="s">
        <v>5</v>
      </c>
      <c r="D16" s="5" t="s">
        <v>199</v>
      </c>
      <c r="E16" s="7">
        <f>VLOOKUP(A16,'[1]scores 2018'!A53:O237,15,FALSE)</f>
        <v>1.9720740592738852</v>
      </c>
      <c r="F16" s="6">
        <f t="shared" si="0"/>
        <v>1397960.092476618</v>
      </c>
      <c r="G16" s="7">
        <f t="shared" si="2"/>
        <v>1.9720740592738852</v>
      </c>
      <c r="H16" s="6">
        <f t="shared" si="1"/>
        <v>1432342.1340086791</v>
      </c>
      <c r="I16" s="6">
        <f t="shared" si="1"/>
        <v>1413729.5470651747</v>
      </c>
      <c r="J16" s="6">
        <f t="shared" si="5"/>
        <v>1413729.5470651747</v>
      </c>
    </row>
    <row r="17" spans="1:10" x14ac:dyDescent="0.25">
      <c r="A17" s="5" t="s">
        <v>17</v>
      </c>
      <c r="B17" s="5" t="s">
        <v>80</v>
      </c>
      <c r="C17" s="5" t="s">
        <v>5</v>
      </c>
      <c r="D17" s="5" t="s">
        <v>79</v>
      </c>
      <c r="E17" s="7">
        <f>VLOOKUP(A17,'[1]scores 2018'!A25:O209,15,FALSE)</f>
        <v>1.953495929430425</v>
      </c>
      <c r="F17" s="6">
        <f t="shared" si="0"/>
        <v>1384790.4632774137</v>
      </c>
      <c r="G17" s="7">
        <f t="shared" si="2"/>
        <v>1.953495929430425</v>
      </c>
      <c r="H17" s="6">
        <f t="shared" si="1"/>
        <v>1418848.6051927935</v>
      </c>
      <c r="I17" s="6">
        <f t="shared" si="1"/>
        <v>1400411.3600704204</v>
      </c>
      <c r="J17" s="6">
        <f t="shared" si="5"/>
        <v>1400411.3600704204</v>
      </c>
    </row>
    <row r="18" spans="1:10" x14ac:dyDescent="0.25">
      <c r="A18" s="5" t="s">
        <v>45</v>
      </c>
      <c r="B18" s="5" t="s">
        <v>46</v>
      </c>
      <c r="C18" s="5" t="s">
        <v>5</v>
      </c>
      <c r="D18" s="5" t="s">
        <v>377</v>
      </c>
      <c r="E18" s="7">
        <f>VLOOKUP(A18,'[1]scores 2018'!A160:O345,15,FALSE)</f>
        <v>1.8558779470457603</v>
      </c>
      <c r="F18" s="6">
        <f t="shared" si="0"/>
        <v>1315591.2143749192</v>
      </c>
      <c r="G18" s="7">
        <f>+E18</f>
        <v>1.8558779470457603</v>
      </c>
      <c r="H18" s="6">
        <f t="shared" si="1"/>
        <v>1347947.4397173172</v>
      </c>
      <c r="I18" s="6">
        <f t="shared" si="1"/>
        <v>1330431.5206353329</v>
      </c>
      <c r="J18" s="6">
        <f>+I18</f>
        <v>1330431.5206353329</v>
      </c>
    </row>
    <row r="19" spans="1:10" x14ac:dyDescent="0.25">
      <c r="A19" s="5" t="s">
        <v>60</v>
      </c>
      <c r="B19" s="5" t="s">
        <v>94</v>
      </c>
      <c r="C19" s="5" t="s">
        <v>5</v>
      </c>
      <c r="D19" s="5" t="s">
        <v>74</v>
      </c>
      <c r="E19" s="7">
        <f>VLOOKUP(A19,'[1]scores 2018'!A7:O191,15,FALSE)</f>
        <v>1.8020185942449638</v>
      </c>
      <c r="F19" s="6">
        <f t="shared" si="0"/>
        <v>1277411.4992328545</v>
      </c>
      <c r="G19" s="7">
        <f t="shared" si="2"/>
        <v>1.8020185942449638</v>
      </c>
      <c r="H19" s="6">
        <f t="shared" si="1"/>
        <v>1308828.7159735325</v>
      </c>
      <c r="I19" s="6">
        <f t="shared" si="1"/>
        <v>1291821.1256137944</v>
      </c>
      <c r="J19" s="6">
        <f t="shared" si="5"/>
        <v>1291821.1256137944</v>
      </c>
    </row>
    <row r="20" spans="1:10" x14ac:dyDescent="0.25">
      <c r="A20" s="5" t="s">
        <v>44</v>
      </c>
      <c r="B20" s="5" t="s">
        <v>82</v>
      </c>
      <c r="C20" s="5" t="s">
        <v>5</v>
      </c>
      <c r="D20" s="5" t="s">
        <v>42</v>
      </c>
      <c r="E20" s="7">
        <f>VLOOKUP(A20,'[1]scores 2018'!A123:O308,15,FALSE)</f>
        <v>1.6720728935344291</v>
      </c>
      <c r="F20" s="6">
        <f t="shared" si="0"/>
        <v>1185295.839109459</v>
      </c>
      <c r="G20" s="7">
        <f t="shared" si="2"/>
        <v>1.6720728935344291</v>
      </c>
      <c r="H20" s="6">
        <f t="shared" si="1"/>
        <v>1214447.523043328</v>
      </c>
      <c r="I20" s="6">
        <f t="shared" si="1"/>
        <v>1198666.3702207785</v>
      </c>
      <c r="J20" s="6">
        <f t="shared" si="5"/>
        <v>1198666.3702207785</v>
      </c>
    </row>
    <row r="21" spans="1:10" x14ac:dyDescent="0.25">
      <c r="A21" s="5" t="s">
        <v>19</v>
      </c>
      <c r="B21" s="5" t="s">
        <v>97</v>
      </c>
      <c r="C21" s="5" t="s">
        <v>28</v>
      </c>
      <c r="D21" s="5" t="s">
        <v>20</v>
      </c>
      <c r="E21" s="7">
        <f>VLOOKUP(A21,'[1]scores 2018'!A39:O223,15,FALSE)</f>
        <v>1.607713736321299</v>
      </c>
      <c r="F21" s="6">
        <f t="shared" si="0"/>
        <v>1139673.0426702057</v>
      </c>
      <c r="G21" s="7">
        <f t="shared" si="2"/>
        <v>1.607713736321299</v>
      </c>
      <c r="H21" s="6">
        <f t="shared" si="1"/>
        <v>1167702.6596077241</v>
      </c>
      <c r="I21" s="6">
        <f t="shared" si="1"/>
        <v>1152528.933470601</v>
      </c>
      <c r="J21" s="6">
        <f t="shared" si="5"/>
        <v>1152528.933470601</v>
      </c>
    </row>
    <row r="22" spans="1:10" x14ac:dyDescent="0.25">
      <c r="A22" s="5" t="s">
        <v>33</v>
      </c>
      <c r="B22" s="5" t="s">
        <v>81</v>
      </c>
      <c r="C22" s="5" t="s">
        <v>5</v>
      </c>
      <c r="D22" s="5" t="s">
        <v>67</v>
      </c>
      <c r="E22" s="7">
        <f>VLOOKUP(A22,'[1]scores 2018'!A147:O332,15,FALSE)</f>
        <v>1.5997957573401214</v>
      </c>
      <c r="F22" s="6">
        <f t="shared" si="0"/>
        <v>1134060.1608533682</v>
      </c>
      <c r="G22" s="7">
        <f t="shared" si="2"/>
        <v>1.5997957573401214</v>
      </c>
      <c r="H22" s="6">
        <f t="shared" ref="H22:I41" si="6">+G22*H$180/G$180</f>
        <v>1161951.7321222157</v>
      </c>
      <c r="I22" s="6">
        <f t="shared" si="6"/>
        <v>1146852.7364808926</v>
      </c>
      <c r="J22" s="6">
        <f t="shared" si="5"/>
        <v>1146852.7364808926</v>
      </c>
    </row>
    <row r="23" spans="1:10" x14ac:dyDescent="0.25">
      <c r="A23" s="5" t="s">
        <v>39</v>
      </c>
      <c r="B23" s="5" t="s">
        <v>83</v>
      </c>
      <c r="C23" s="5" t="s">
        <v>5</v>
      </c>
      <c r="D23" s="5" t="s">
        <v>68</v>
      </c>
      <c r="E23" s="7">
        <f>VLOOKUP(A23,'[1]scores 2018'!A75:O259,15,FALSE)</f>
        <v>1.534489746253777</v>
      </c>
      <c r="F23" s="6">
        <f t="shared" si="0"/>
        <v>1087766.1604489617</v>
      </c>
      <c r="G23" s="7">
        <f t="shared" si="2"/>
        <v>1.534489746253777</v>
      </c>
      <c r="H23" s="6">
        <f t="shared" si="6"/>
        <v>1114519.1568377712</v>
      </c>
      <c r="I23" s="6">
        <f t="shared" si="6"/>
        <v>1100036.5243616966</v>
      </c>
      <c r="J23" s="6">
        <f t="shared" si="5"/>
        <v>1100036.5243616966</v>
      </c>
    </row>
    <row r="24" spans="1:10" x14ac:dyDescent="0.25">
      <c r="A24" s="5" t="s">
        <v>52</v>
      </c>
      <c r="B24" s="5" t="s">
        <v>85</v>
      </c>
      <c r="C24" s="5" t="s">
        <v>5</v>
      </c>
      <c r="D24" s="5" t="s">
        <v>389</v>
      </c>
      <c r="E24" s="7">
        <f>VLOOKUP(A24,'[1]scores 2018'!A176:O361,15,FALSE)</f>
        <v>1.4940223078108352</v>
      </c>
      <c r="F24" s="6">
        <f t="shared" si="0"/>
        <v>1059079.6799783364</v>
      </c>
      <c r="G24" s="7">
        <f>+E24</f>
        <v>1.4940223078108352</v>
      </c>
      <c r="H24" s="6">
        <f t="shared" si="6"/>
        <v>1085127.1485282201</v>
      </c>
      <c r="I24" s="6">
        <f t="shared" si="6"/>
        <v>1071026.4508546737</v>
      </c>
      <c r="J24" s="6">
        <f>+I24</f>
        <v>1071026.4508546737</v>
      </c>
    </row>
    <row r="25" spans="1:10" x14ac:dyDescent="0.25">
      <c r="A25" s="5" t="s">
        <v>72</v>
      </c>
      <c r="B25" s="5" t="s">
        <v>110</v>
      </c>
      <c r="C25" s="5" t="s">
        <v>5</v>
      </c>
      <c r="D25" s="5" t="s">
        <v>66</v>
      </c>
      <c r="E25" s="7">
        <f>VLOOKUP(A25,'[1]scores 2018'!A142:O327,15,FALSE)</f>
        <v>1.4939974407478256</v>
      </c>
      <c r="F25" s="6">
        <f t="shared" si="0"/>
        <v>1059062.0522622063</v>
      </c>
      <c r="G25" s="7">
        <f t="shared" si="2"/>
        <v>1.4939974407478256</v>
      </c>
      <c r="H25" s="6">
        <f t="shared" si="6"/>
        <v>1085109.0872683348</v>
      </c>
      <c r="I25" s="6">
        <f t="shared" si="6"/>
        <v>1071008.6242920454</v>
      </c>
      <c r="J25" s="6">
        <f t="shared" si="5"/>
        <v>1071008.6242920454</v>
      </c>
    </row>
    <row r="26" spans="1:10" x14ac:dyDescent="0.25">
      <c r="A26" s="5" t="s">
        <v>55</v>
      </c>
      <c r="B26" s="5" t="s">
        <v>56</v>
      </c>
      <c r="C26" s="5" t="s">
        <v>16</v>
      </c>
      <c r="D26" s="5" t="s">
        <v>74</v>
      </c>
      <c r="E26" s="7">
        <f>VLOOKUP(A26,'[1]scores 2018'!A10:O194,15,FALSE)</f>
        <v>1.4512076350264718</v>
      </c>
      <c r="F26" s="6">
        <f t="shared" si="0"/>
        <v>1028729.296510982</v>
      </c>
      <c r="G26" s="7">
        <f t="shared" si="2"/>
        <v>1.4512076350264718</v>
      </c>
      <c r="H26" s="6">
        <f t="shared" si="6"/>
        <v>1054030.3144643826</v>
      </c>
      <c r="I26" s="6">
        <f t="shared" si="6"/>
        <v>1040333.7049719617</v>
      </c>
      <c r="J26" s="6">
        <f t="shared" si="5"/>
        <v>1040333.7049719617</v>
      </c>
    </row>
    <row r="27" spans="1:10" x14ac:dyDescent="0.25">
      <c r="A27" s="5" t="s">
        <v>23</v>
      </c>
      <c r="B27" s="5" t="s">
        <v>84</v>
      </c>
      <c r="C27" s="5" t="s">
        <v>5</v>
      </c>
      <c r="D27" s="5" t="s">
        <v>192</v>
      </c>
      <c r="E27" s="7">
        <f>VLOOKUP(A27,'[1]scores 2018'!A42:O226,15,FALSE)</f>
        <v>1.413338583644739</v>
      </c>
      <c r="F27" s="6">
        <f t="shared" si="0"/>
        <v>1001884.7556973873</v>
      </c>
      <c r="G27" s="7">
        <f t="shared" si="2"/>
        <v>1.413338583644739</v>
      </c>
      <c r="H27" s="6">
        <f t="shared" si="6"/>
        <v>1026525.5472808585</v>
      </c>
      <c r="I27" s="6">
        <f t="shared" si="6"/>
        <v>1013186.3488136453</v>
      </c>
      <c r="J27" s="6">
        <f t="shared" si="5"/>
        <v>1013186.3488136453</v>
      </c>
    </row>
    <row r="28" spans="1:10" x14ac:dyDescent="0.25">
      <c r="A28" s="5" t="s">
        <v>6</v>
      </c>
      <c r="B28" s="5" t="s">
        <v>7</v>
      </c>
      <c r="C28" s="5" t="s">
        <v>5</v>
      </c>
      <c r="D28" s="5" t="s">
        <v>199</v>
      </c>
      <c r="E28" s="7">
        <f>VLOOKUP(A28,'[1]scores 2018'!A57:O241,15,FALSE)</f>
        <v>1.3291390514937411</v>
      </c>
      <c r="F28" s="6">
        <f t="shared" si="0"/>
        <v>942197.55216729455</v>
      </c>
      <c r="G28" s="7">
        <f t="shared" si="2"/>
        <v>1.3291390514937411</v>
      </c>
      <c r="H28" s="6">
        <f t="shared" si="6"/>
        <v>965370.37057917914</v>
      </c>
      <c r="I28" s="6">
        <f t="shared" si="6"/>
        <v>952825.85378499597</v>
      </c>
      <c r="J28" s="6">
        <f t="shared" si="5"/>
        <v>952825.85378499597</v>
      </c>
    </row>
    <row r="29" spans="1:10" x14ac:dyDescent="0.25">
      <c r="A29" s="5" t="s">
        <v>43</v>
      </c>
      <c r="B29" s="5" t="s">
        <v>87</v>
      </c>
      <c r="C29" s="5" t="s">
        <v>5</v>
      </c>
      <c r="D29" s="5" t="s">
        <v>42</v>
      </c>
      <c r="E29" s="7">
        <f>VLOOKUP(A29,'[1]scores 2018'!A119:O304,15,FALSE)</f>
        <v>1.1861293655929468</v>
      </c>
      <c r="F29" s="6">
        <f t="shared" si="0"/>
        <v>840821.11917443958</v>
      </c>
      <c r="G29" s="7">
        <f t="shared" si="2"/>
        <v>1.1861293655929468</v>
      </c>
      <c r="H29" s="6">
        <f t="shared" si="6"/>
        <v>861500.64128388278</v>
      </c>
      <c r="I29" s="6">
        <f t="shared" si="6"/>
        <v>850305.86092585151</v>
      </c>
      <c r="J29" s="6">
        <f t="shared" si="5"/>
        <v>850305.86092585151</v>
      </c>
    </row>
    <row r="30" spans="1:10" x14ac:dyDescent="0.25">
      <c r="A30" s="5" t="s">
        <v>25</v>
      </c>
      <c r="B30" s="5" t="s">
        <v>26</v>
      </c>
      <c r="C30" s="5" t="s">
        <v>27</v>
      </c>
      <c r="D30" s="5" t="s">
        <v>250</v>
      </c>
      <c r="E30" s="7">
        <f>VLOOKUP(A30,'[1]scores 2018'!A77:O261,15,FALSE)</f>
        <v>1.1158636002194464</v>
      </c>
      <c r="F30" s="6">
        <f t="shared" si="0"/>
        <v>791011.25762408448</v>
      </c>
      <c r="G30" s="7">
        <f t="shared" si="2"/>
        <v>1.1158636002194464</v>
      </c>
      <c r="H30" s="6">
        <f t="shared" si="6"/>
        <v>810465.73422776046</v>
      </c>
      <c r="I30" s="6">
        <f t="shared" si="6"/>
        <v>799934.12757814839</v>
      </c>
      <c r="J30" s="6">
        <f>+I30*1.07</f>
        <v>855929.51650861884</v>
      </c>
    </row>
    <row r="31" spans="1:10" x14ac:dyDescent="0.25">
      <c r="A31" s="5" t="s">
        <v>10</v>
      </c>
      <c r="B31" s="5" t="s">
        <v>11</v>
      </c>
      <c r="C31" s="5" t="s">
        <v>5</v>
      </c>
      <c r="D31" s="5" t="s">
        <v>66</v>
      </c>
      <c r="E31" s="7">
        <f>VLOOKUP(A31,'[1]scores 2018'!A144:O329,15,FALSE)</f>
        <v>1.0231322653732418</v>
      </c>
      <c r="F31" s="6">
        <f t="shared" si="0"/>
        <v>725276.04609515646</v>
      </c>
      <c r="G31" s="7">
        <f t="shared" si="2"/>
        <v>1.0231322653732418</v>
      </c>
      <c r="H31" s="6">
        <f t="shared" si="6"/>
        <v>743113.80217507109</v>
      </c>
      <c r="I31" s="6">
        <f t="shared" si="6"/>
        <v>733457.40100980457</v>
      </c>
      <c r="J31" s="6">
        <f>+I31</f>
        <v>733457.40100980457</v>
      </c>
    </row>
    <row r="32" spans="1:10" x14ac:dyDescent="0.25">
      <c r="A32" s="5" t="s">
        <v>31</v>
      </c>
      <c r="B32" s="5" t="s">
        <v>105</v>
      </c>
      <c r="C32" s="5" t="s">
        <v>16</v>
      </c>
      <c r="D32" s="5" t="s">
        <v>250</v>
      </c>
      <c r="E32" s="7">
        <f>VLOOKUP(A32,'[1]scores 2018'!A81:O265,15,FALSE)</f>
        <v>1.0147426324342905</v>
      </c>
      <c r="F32" s="6">
        <f t="shared" si="0"/>
        <v>719328.81912159163</v>
      </c>
      <c r="G32" s="7">
        <f t="shared" si="2"/>
        <v>1.0147426324342905</v>
      </c>
      <c r="H32" s="6">
        <f t="shared" si="6"/>
        <v>737020.30650191579</v>
      </c>
      <c r="I32" s="6">
        <f t="shared" si="6"/>
        <v>727443.08733884944</v>
      </c>
      <c r="J32" s="6">
        <f>+I32*1.07</f>
        <v>778364.10345256899</v>
      </c>
    </row>
    <row r="33" spans="1:10" x14ac:dyDescent="0.25">
      <c r="A33" s="5" t="s">
        <v>40</v>
      </c>
      <c r="B33" s="5" t="s">
        <v>86</v>
      </c>
      <c r="C33" s="5" t="s">
        <v>16</v>
      </c>
      <c r="D33" s="5" t="s">
        <v>68</v>
      </c>
      <c r="E33" s="7">
        <f>VLOOKUP(A33,'[1]scores 2018'!A59:O243,15,FALSE)</f>
        <v>0.98551564255959889</v>
      </c>
      <c r="F33" s="6">
        <f t="shared" si="0"/>
        <v>698610.44636277098</v>
      </c>
      <c r="G33" s="7">
        <f t="shared" si="2"/>
        <v>0.98551564255959889</v>
      </c>
      <c r="H33" s="6">
        <f t="shared" si="6"/>
        <v>715792.37702791847</v>
      </c>
      <c r="I33" s="6">
        <f t="shared" si="6"/>
        <v>706491.00444758136</v>
      </c>
      <c r="J33" s="6">
        <f t="shared" ref="J33:J36" si="7">+I33</f>
        <v>706491.00444758136</v>
      </c>
    </row>
    <row r="34" spans="1:10" x14ac:dyDescent="0.25">
      <c r="A34" s="5" t="s">
        <v>53</v>
      </c>
      <c r="B34" s="5" t="s">
        <v>54</v>
      </c>
      <c r="C34" s="5" t="s">
        <v>16</v>
      </c>
      <c r="D34" s="5" t="s">
        <v>389</v>
      </c>
      <c r="E34" s="7">
        <f>VLOOKUP(A34,'[1]scores 2018'!A167:O352,15,FALSE)</f>
        <v>0.95686742778235589</v>
      </c>
      <c r="F34" s="6">
        <f t="shared" si="0"/>
        <v>678302.35458956915</v>
      </c>
      <c r="G34" s="7">
        <f>+E34</f>
        <v>0.95686742778235589</v>
      </c>
      <c r="H34" s="6">
        <f t="shared" si="6"/>
        <v>694984.81916942506</v>
      </c>
      <c r="I34" s="6">
        <f t="shared" si="6"/>
        <v>685953.83064784587</v>
      </c>
      <c r="J34" s="6">
        <f>+I34</f>
        <v>685953.83064784587</v>
      </c>
    </row>
    <row r="35" spans="1:10" x14ac:dyDescent="0.25">
      <c r="A35" s="5" t="s">
        <v>114</v>
      </c>
      <c r="B35" s="5" t="s">
        <v>88</v>
      </c>
      <c r="C35" s="5" t="s">
        <v>16</v>
      </c>
      <c r="D35" s="5" t="s">
        <v>377</v>
      </c>
      <c r="E35" s="7">
        <f>VLOOKUP(A35,'[1]scores 2018'!A165:O350,15,FALSE)</f>
        <v>0.95594508332625105</v>
      </c>
      <c r="F35" s="6">
        <f t="shared" si="0"/>
        <v>677648.52481320337</v>
      </c>
      <c r="G35" s="7">
        <f t="shared" si="2"/>
        <v>0.95594508332625105</v>
      </c>
      <c r="H35" s="6">
        <f t="shared" si="6"/>
        <v>694314.90881776472</v>
      </c>
      <c r="I35" s="6">
        <f t="shared" si="6"/>
        <v>685292.62545424001</v>
      </c>
      <c r="J35" s="6">
        <f t="shared" si="7"/>
        <v>685292.62545424001</v>
      </c>
    </row>
    <row r="36" spans="1:10" x14ac:dyDescent="0.25">
      <c r="A36" s="5" t="s">
        <v>35</v>
      </c>
      <c r="B36" s="5" t="s">
        <v>111</v>
      </c>
      <c r="C36" s="5" t="s">
        <v>16</v>
      </c>
      <c r="D36" s="5" t="s">
        <v>67</v>
      </c>
      <c r="E36" s="7">
        <f>VLOOKUP(A36,'[1]scores 2018'!A150:O335,15,FALSE)</f>
        <v>0.85026352510343184</v>
      </c>
      <c r="F36" s="6">
        <f t="shared" si="0"/>
        <v>602733.1836719875</v>
      </c>
      <c r="G36" s="7">
        <f t="shared" si="2"/>
        <v>0.85026352510343184</v>
      </c>
      <c r="H36" s="6">
        <f t="shared" si="6"/>
        <v>617557.06703266955</v>
      </c>
      <c r="I36" s="6">
        <f t="shared" si="6"/>
        <v>609532.21435968974</v>
      </c>
      <c r="J36" s="6">
        <f t="shared" si="7"/>
        <v>609532.21435968974</v>
      </c>
    </row>
    <row r="37" spans="1:10" x14ac:dyDescent="0.25">
      <c r="A37" s="5" t="s">
        <v>30</v>
      </c>
      <c r="B37" s="5" t="s">
        <v>106</v>
      </c>
      <c r="C37" s="5" t="s">
        <v>27</v>
      </c>
      <c r="D37" s="5" t="s">
        <v>250</v>
      </c>
      <c r="E37" s="7">
        <f>VLOOKUP(A37,'[1]scores 2018'!A113:O298,15,FALSE)</f>
        <v>0.79615439649832886</v>
      </c>
      <c r="F37" s="6">
        <f t="shared" si="0"/>
        <v>564376.40793483786</v>
      </c>
      <c r="G37" s="7">
        <f t="shared" si="2"/>
        <v>0.79615439649832886</v>
      </c>
      <c r="H37" s="6">
        <f t="shared" si="6"/>
        <v>578256.92798813502</v>
      </c>
      <c r="I37" s="6">
        <f t="shared" si="6"/>
        <v>570742.76144069084</v>
      </c>
      <c r="J37" s="6">
        <f>+I37*1.07</f>
        <v>610694.75474153925</v>
      </c>
    </row>
    <row r="38" spans="1:10" x14ac:dyDescent="0.25">
      <c r="A38" s="5" t="s">
        <v>4</v>
      </c>
      <c r="B38" s="5" t="s">
        <v>89</v>
      </c>
      <c r="C38" s="5" t="s">
        <v>5</v>
      </c>
      <c r="D38" s="5" t="s">
        <v>199</v>
      </c>
      <c r="E38" s="7">
        <f>VLOOKUP(A38,'[1]scores 2018'!A46:O230,15,FALSE)</f>
        <v>0.66471718444664663</v>
      </c>
      <c r="F38" s="6">
        <f t="shared" si="0"/>
        <v>471203.44810071634</v>
      </c>
      <c r="G38" s="7">
        <f t="shared" si="2"/>
        <v>0.66471718444664663</v>
      </c>
      <c r="H38" s="6">
        <f t="shared" si="6"/>
        <v>482792.43165599636</v>
      </c>
      <c r="I38" s="6">
        <f t="shared" si="6"/>
        <v>476518.7796447174</v>
      </c>
      <c r="J38" s="6">
        <f t="shared" ref="J38:J42" si="8">+I38</f>
        <v>476518.7796447174</v>
      </c>
    </row>
    <row r="39" spans="1:10" x14ac:dyDescent="0.25">
      <c r="A39" s="5" t="s">
        <v>50</v>
      </c>
      <c r="B39" s="5" t="s">
        <v>51</v>
      </c>
      <c r="C39" s="5" t="s">
        <v>16</v>
      </c>
      <c r="D39" s="5" t="s">
        <v>389</v>
      </c>
      <c r="E39" s="7">
        <f>VLOOKUP(A39,'[1]scores 2018'!A166:O351,15,FALSE)</f>
        <v>0.49227887414367655</v>
      </c>
      <c r="F39" s="6">
        <f t="shared" si="0"/>
        <v>348965.70805031969</v>
      </c>
      <c r="G39" s="7">
        <f t="shared" si="2"/>
        <v>0.49227887414367655</v>
      </c>
      <c r="H39" s="6">
        <f t="shared" si="6"/>
        <v>357548.3231993654</v>
      </c>
      <c r="I39" s="6">
        <f t="shared" si="6"/>
        <v>352902.15724917623</v>
      </c>
      <c r="J39" s="6">
        <f t="shared" si="8"/>
        <v>352902.15724917623</v>
      </c>
    </row>
    <row r="40" spans="1:10" x14ac:dyDescent="0.25">
      <c r="A40" s="5" t="s">
        <v>36</v>
      </c>
      <c r="B40" s="5" t="s">
        <v>37</v>
      </c>
      <c r="C40" s="5" t="s">
        <v>16</v>
      </c>
      <c r="D40" s="5" t="s">
        <v>67</v>
      </c>
      <c r="E40" s="7">
        <f>VLOOKUP(A40,'[1]scores 2018'!A149:O334,15,FALSE)</f>
        <v>0.47998105427073612</v>
      </c>
      <c r="F40" s="6">
        <f t="shared" si="0"/>
        <v>340248.05298762559</v>
      </c>
      <c r="G40" s="7">
        <f t="shared" si="2"/>
        <v>0.47998105427073612</v>
      </c>
      <c r="H40" s="6">
        <f t="shared" si="6"/>
        <v>348616.26231776364</v>
      </c>
      <c r="I40" s="6">
        <f t="shared" si="6"/>
        <v>344086.16413923056</v>
      </c>
      <c r="J40" s="6">
        <f t="shared" si="8"/>
        <v>344086.16413923056</v>
      </c>
    </row>
    <row r="41" spans="1:10" x14ac:dyDescent="0.25">
      <c r="A41" s="5" t="s">
        <v>41</v>
      </c>
      <c r="B41" s="5" t="s">
        <v>90</v>
      </c>
      <c r="C41" s="5" t="s">
        <v>16</v>
      </c>
      <c r="D41" s="5" t="s">
        <v>42</v>
      </c>
      <c r="E41" s="7">
        <f>VLOOKUP(A41,'[1]scores 2018'!A120:O305,15,FALSE)</f>
        <v>0.47473244415035426</v>
      </c>
      <c r="F41" s="6">
        <f t="shared" si="0"/>
        <v>336527.42827033467</v>
      </c>
      <c r="G41" s="7">
        <f t="shared" si="2"/>
        <v>0.47473244415035426</v>
      </c>
      <c r="H41" s="6">
        <f t="shared" si="6"/>
        <v>344804.13092997216</v>
      </c>
      <c r="I41" s="6">
        <f t="shared" si="6"/>
        <v>340323.56953822391</v>
      </c>
      <c r="J41" s="6">
        <f t="shared" si="8"/>
        <v>340323.56953822391</v>
      </c>
    </row>
    <row r="42" spans="1:10" x14ac:dyDescent="0.25">
      <c r="A42" s="5" t="s">
        <v>14</v>
      </c>
      <c r="B42" s="5" t="s">
        <v>15</v>
      </c>
      <c r="C42" s="5" t="s">
        <v>16</v>
      </c>
      <c r="D42" s="5" t="s">
        <v>66</v>
      </c>
      <c r="E42" s="7">
        <f>VLOOKUP(A42,'[1]scores 2018'!A131:O316,15,FALSE)</f>
        <v>0.47251756019917668</v>
      </c>
      <c r="F42" s="6">
        <f t="shared" si="0"/>
        <v>334957.34556545224</v>
      </c>
      <c r="G42" s="7">
        <f t="shared" si="2"/>
        <v>0.47251756019917668</v>
      </c>
      <c r="H42" s="6">
        <f t="shared" ref="H42:I57" si="9">+G42*H$180/G$180</f>
        <v>343195.43292479718</v>
      </c>
      <c r="I42" s="6">
        <f t="shared" si="9"/>
        <v>338735.77577846363</v>
      </c>
      <c r="J42" s="6">
        <f t="shared" si="8"/>
        <v>338735.77577846363</v>
      </c>
    </row>
    <row r="43" spans="1:10" x14ac:dyDescent="0.25">
      <c r="A43" s="5" t="s">
        <v>107</v>
      </c>
      <c r="B43" s="5" t="s">
        <v>108</v>
      </c>
      <c r="C43" s="5" t="s">
        <v>109</v>
      </c>
      <c r="D43" s="5" t="s">
        <v>250</v>
      </c>
      <c r="E43" s="7">
        <f>VLOOKUP(A43,'[1]scores 2018'!A88:O272,15,FALSE)</f>
        <v>0.46804390611232216</v>
      </c>
      <c r="F43" s="6">
        <f t="shared" si="0"/>
        <v>331786.07020104211</v>
      </c>
      <c r="G43" s="7">
        <f t="shared" si="2"/>
        <v>0.46804390611232216</v>
      </c>
      <c r="H43" s="6">
        <f t="shared" si="9"/>
        <v>339946.16182797984</v>
      </c>
      <c r="I43" s="6">
        <f t="shared" si="9"/>
        <v>335528.727373667</v>
      </c>
      <c r="J43" s="6">
        <f>+I43*1.07</f>
        <v>359015.7382898237</v>
      </c>
    </row>
    <row r="44" spans="1:10" x14ac:dyDescent="0.25">
      <c r="A44" s="5" t="s">
        <v>100</v>
      </c>
      <c r="B44" s="5" t="s">
        <v>101</v>
      </c>
      <c r="C44" s="5" t="s">
        <v>27</v>
      </c>
      <c r="D44" s="5" t="s">
        <v>68</v>
      </c>
      <c r="E44" s="7">
        <f>VLOOKUP(A44,'[1]scores 2018'!A76:O260,15,FALSE)</f>
        <v>0.45413098131868107</v>
      </c>
      <c r="F44" s="6">
        <f t="shared" si="0"/>
        <v>321923.50264701218</v>
      </c>
      <c r="G44" s="7">
        <f t="shared" si="2"/>
        <v>0.45413098131868107</v>
      </c>
      <c r="H44" s="6">
        <f t="shared" si="9"/>
        <v>329841.02997681417</v>
      </c>
      <c r="I44" s="6">
        <f t="shared" si="9"/>
        <v>325554.90677886229</v>
      </c>
      <c r="J44" s="6">
        <f t="shared" ref="J44:J49" si="10">+I44</f>
        <v>325554.90677886229</v>
      </c>
    </row>
    <row r="45" spans="1:10" x14ac:dyDescent="0.25">
      <c r="A45" s="5" t="s">
        <v>91</v>
      </c>
      <c r="B45" s="5" t="s">
        <v>95</v>
      </c>
      <c r="C45" s="5" t="s">
        <v>16</v>
      </c>
      <c r="D45" s="5" t="s">
        <v>74</v>
      </c>
      <c r="E45" s="7">
        <f>VLOOKUP(A45,'[1]scores 2018'!A8:O192,15,FALSE)</f>
        <v>0.43448772988662832</v>
      </c>
      <c r="F45" s="6">
        <f t="shared" si="0"/>
        <v>307998.83209046884</v>
      </c>
      <c r="G45" s="7">
        <f t="shared" si="2"/>
        <v>0.43448772988662832</v>
      </c>
      <c r="H45" s="6">
        <f t="shared" si="9"/>
        <v>315573.88998643518</v>
      </c>
      <c r="I45" s="6">
        <f t="shared" si="9"/>
        <v>311473.1613092483</v>
      </c>
      <c r="J45" s="6">
        <f t="shared" si="10"/>
        <v>311473.1613092483</v>
      </c>
    </row>
    <row r="46" spans="1:10" x14ac:dyDescent="0.25">
      <c r="A46" s="5" t="s">
        <v>163</v>
      </c>
      <c r="B46" s="5" t="s">
        <v>164</v>
      </c>
      <c r="C46" s="5" t="s">
        <v>16</v>
      </c>
      <c r="D46" s="5" t="s">
        <v>79</v>
      </c>
      <c r="E46" s="7">
        <f>VLOOKUP(A46,'[1]scores 2018'!A24:O208,15,FALSE)</f>
        <v>0.40140251548406108</v>
      </c>
      <c r="F46" s="6">
        <f t="shared" si="0"/>
        <v>284545.44849753653</v>
      </c>
      <c r="G46" s="7">
        <v>0</v>
      </c>
      <c r="H46" s="6">
        <f t="shared" si="9"/>
        <v>0</v>
      </c>
      <c r="I46" s="6">
        <f t="shared" ref="I46:J51" si="11">+H46</f>
        <v>0</v>
      </c>
      <c r="J46" s="6">
        <f t="shared" si="10"/>
        <v>0</v>
      </c>
    </row>
    <row r="47" spans="1:10" x14ac:dyDescent="0.25">
      <c r="A47" s="5" t="s">
        <v>142</v>
      </c>
      <c r="B47" s="5" t="s">
        <v>143</v>
      </c>
      <c r="C47" s="5" t="s">
        <v>144</v>
      </c>
      <c r="D47" s="5" t="s">
        <v>74</v>
      </c>
      <c r="E47" s="7">
        <f>VLOOKUP(A47,'[1]scores 2018'!A12:O196,15,FALSE)</f>
        <v>0.36102942422254031</v>
      </c>
      <c r="F47" s="6">
        <f t="shared" si="0"/>
        <v>255925.84867667401</v>
      </c>
      <c r="G47" s="7">
        <v>0</v>
      </c>
      <c r="H47" s="6">
        <f t="shared" si="9"/>
        <v>0</v>
      </c>
      <c r="I47" s="6">
        <f t="shared" si="11"/>
        <v>0</v>
      </c>
      <c r="J47" s="6">
        <f t="shared" si="10"/>
        <v>0</v>
      </c>
    </row>
    <row r="48" spans="1:10" x14ac:dyDescent="0.25">
      <c r="A48" s="5" t="s">
        <v>260</v>
      </c>
      <c r="B48" s="5" t="s">
        <v>261</v>
      </c>
      <c r="C48" s="5" t="s">
        <v>262</v>
      </c>
      <c r="D48" s="5" t="s">
        <v>250</v>
      </c>
      <c r="E48" s="7">
        <f>VLOOKUP(A48,'[1]scores 2018'!A85:O269,15,FALSE)</f>
        <v>0.26323369133007823</v>
      </c>
      <c r="F48" s="6">
        <f t="shared" si="0"/>
        <v>186600.59633371537</v>
      </c>
      <c r="G48" s="7">
        <v>0</v>
      </c>
      <c r="H48" s="6">
        <f t="shared" si="9"/>
        <v>0</v>
      </c>
      <c r="I48" s="6">
        <f t="shared" si="11"/>
        <v>0</v>
      </c>
      <c r="J48" s="6">
        <f t="shared" si="10"/>
        <v>0</v>
      </c>
    </row>
    <row r="49" spans="1:10" x14ac:dyDescent="0.25">
      <c r="A49" s="5" t="s">
        <v>254</v>
      </c>
      <c r="B49" s="5" t="s">
        <v>255</v>
      </c>
      <c r="C49" s="5" t="s">
        <v>144</v>
      </c>
      <c r="D49" s="5" t="s">
        <v>250</v>
      </c>
      <c r="E49" s="7">
        <f>VLOOKUP(A49,'[1]scores 2018'!A80:O264,15,FALSE)</f>
        <v>0.240597626799085</v>
      </c>
      <c r="F49" s="6">
        <f t="shared" si="0"/>
        <v>170554.38614386812</v>
      </c>
      <c r="G49" s="7">
        <v>0</v>
      </c>
      <c r="H49" s="6">
        <f t="shared" si="9"/>
        <v>0</v>
      </c>
      <c r="I49" s="6">
        <f t="shared" si="11"/>
        <v>0</v>
      </c>
      <c r="J49" s="6">
        <f t="shared" si="10"/>
        <v>0</v>
      </c>
    </row>
    <row r="50" spans="1:10" x14ac:dyDescent="0.25">
      <c r="A50" s="5" t="s">
        <v>325</v>
      </c>
      <c r="B50" s="5" t="s">
        <v>326</v>
      </c>
      <c r="C50" s="5" t="s">
        <v>16</v>
      </c>
      <c r="D50" s="5" t="s">
        <v>42</v>
      </c>
      <c r="E50" s="7">
        <f>VLOOKUP(A50,'[1]scores 2018'!A122:O307,15,FALSE)</f>
        <v>0.22779434129805168</v>
      </c>
      <c r="F50" s="6">
        <f t="shared" si="0"/>
        <v>161478.41757217093</v>
      </c>
      <c r="G50" s="7">
        <v>0</v>
      </c>
      <c r="H50" s="6">
        <f t="shared" si="9"/>
        <v>0</v>
      </c>
      <c r="I50" s="6">
        <f t="shared" si="11"/>
        <v>0</v>
      </c>
      <c r="J50" s="6">
        <f t="shared" si="11"/>
        <v>0</v>
      </c>
    </row>
    <row r="51" spans="1:10" x14ac:dyDescent="0.25">
      <c r="A51" s="5" t="s">
        <v>137</v>
      </c>
      <c r="B51" s="5" t="s">
        <v>138</v>
      </c>
      <c r="C51" s="5" t="s">
        <v>109</v>
      </c>
      <c r="D51" s="5" t="s">
        <v>74</v>
      </c>
      <c r="E51" s="7">
        <f>VLOOKUP(A51,'[1]scores 2018'!A6:O190,15,FALSE)</f>
        <v>0.22186086310250461</v>
      </c>
      <c r="F51" s="6">
        <f t="shared" si="0"/>
        <v>157272.30488185486</v>
      </c>
      <c r="G51" s="7">
        <v>0</v>
      </c>
      <c r="H51" s="6">
        <f t="shared" si="9"/>
        <v>0</v>
      </c>
      <c r="I51" s="6">
        <f>+H51</f>
        <v>0</v>
      </c>
      <c r="J51" s="6">
        <f t="shared" si="11"/>
        <v>0</v>
      </c>
    </row>
    <row r="52" spans="1:10" x14ac:dyDescent="0.25">
      <c r="A52" s="30" t="s">
        <v>65</v>
      </c>
      <c r="B52" s="30" t="s">
        <v>117</v>
      </c>
      <c r="C52" s="30" t="s">
        <v>5</v>
      </c>
      <c r="D52" s="30" t="s">
        <v>414</v>
      </c>
      <c r="E52" s="31">
        <f>VLOOKUP(A52,'[1]scores 2018'!A182:O367,15,FALSE)</f>
        <v>0.21431816692124858</v>
      </c>
      <c r="F52" s="32">
        <f t="shared" si="0"/>
        <v>151925.4528194358</v>
      </c>
      <c r="G52" s="31">
        <v>0</v>
      </c>
      <c r="H52" s="32">
        <f t="shared" si="9"/>
        <v>0</v>
      </c>
      <c r="I52" s="33">
        <v>300000</v>
      </c>
      <c r="J52" s="33">
        <f>+I52*1.27</f>
        <v>381000</v>
      </c>
    </row>
    <row r="53" spans="1:10" x14ac:dyDescent="0.25">
      <c r="A53" s="5" t="s">
        <v>293</v>
      </c>
      <c r="B53" s="5" t="s">
        <v>294</v>
      </c>
      <c r="C53" s="5" t="s">
        <v>28</v>
      </c>
      <c r="D53" s="5" t="s">
        <v>250</v>
      </c>
      <c r="E53" s="7">
        <f>VLOOKUP(A53,'[1]scores 2018'!A103:O287,15,FALSE)</f>
        <v>0.19805102029160121</v>
      </c>
      <c r="F53" s="6">
        <f t="shared" si="0"/>
        <v>140394.02898686143</v>
      </c>
      <c r="G53" s="7">
        <v>0</v>
      </c>
      <c r="H53" s="6">
        <f t="shared" si="9"/>
        <v>0</v>
      </c>
      <c r="I53" s="34">
        <f>+H53</f>
        <v>0</v>
      </c>
      <c r="J53" s="34">
        <v>0</v>
      </c>
    </row>
    <row r="54" spans="1:10" x14ac:dyDescent="0.25">
      <c r="A54" s="30" t="s">
        <v>63</v>
      </c>
      <c r="B54" s="30" t="s">
        <v>116</v>
      </c>
      <c r="C54" s="30" t="s">
        <v>5</v>
      </c>
      <c r="D54" s="30" t="s">
        <v>408</v>
      </c>
      <c r="E54" s="31">
        <f>VLOOKUP(A54,'[1]scores 2018'!A179:O364,15,FALSE)</f>
        <v>0.18057122154525548</v>
      </c>
      <c r="F54" s="32">
        <f t="shared" si="0"/>
        <v>128002.98263796751</v>
      </c>
      <c r="G54" s="31">
        <v>0</v>
      </c>
      <c r="H54" s="32">
        <f t="shared" si="9"/>
        <v>0</v>
      </c>
      <c r="I54" s="33">
        <v>300000</v>
      </c>
      <c r="J54" s="33">
        <f>+I54*1.27</f>
        <v>381000</v>
      </c>
    </row>
    <row r="55" spans="1:10" x14ac:dyDescent="0.25">
      <c r="A55" s="30" t="s">
        <v>64</v>
      </c>
      <c r="B55" s="30" t="s">
        <v>118</v>
      </c>
      <c r="C55" s="30" t="s">
        <v>5</v>
      </c>
      <c r="D55" s="30" t="s">
        <v>415</v>
      </c>
      <c r="E55" s="31">
        <f>VLOOKUP(A55,'[1]scores 2018'!A183:O368,15,FALSE)</f>
        <v>0.17562550111636566</v>
      </c>
      <c r="F55" s="32">
        <f t="shared" si="0"/>
        <v>124497.0697866621</v>
      </c>
      <c r="G55" s="31">
        <v>0</v>
      </c>
      <c r="H55" s="32">
        <f t="shared" si="9"/>
        <v>0</v>
      </c>
      <c r="I55" s="33">
        <v>300000</v>
      </c>
      <c r="J55" s="33">
        <f>+I55*1.31</f>
        <v>393000</v>
      </c>
    </row>
    <row r="56" spans="1:10" x14ac:dyDescent="0.25">
      <c r="A56" s="5" t="s">
        <v>195</v>
      </c>
      <c r="B56" s="5" t="s">
        <v>196</v>
      </c>
      <c r="C56" s="5" t="s">
        <v>5</v>
      </c>
      <c r="D56" s="5" t="s">
        <v>192</v>
      </c>
      <c r="E56" s="7">
        <f>VLOOKUP(A56,'[1]scores 2018'!A43:O227,15,FALSE)</f>
        <v>0.16849948674781162</v>
      </c>
      <c r="F56" s="6">
        <f t="shared" si="0"/>
        <v>119445.59433176897</v>
      </c>
      <c r="G56" s="7">
        <v>0</v>
      </c>
      <c r="H56" s="6">
        <f t="shared" si="9"/>
        <v>0</v>
      </c>
      <c r="I56" s="6">
        <f t="shared" ref="I56:J118" si="12">+H56</f>
        <v>0</v>
      </c>
      <c r="J56" s="6">
        <f>+I56</f>
        <v>0</v>
      </c>
    </row>
    <row r="57" spans="1:10" x14ac:dyDescent="0.25">
      <c r="A57" s="5" t="s">
        <v>301</v>
      </c>
      <c r="B57" s="5" t="s">
        <v>302</v>
      </c>
      <c r="C57" s="5" t="s">
        <v>27</v>
      </c>
      <c r="D57" s="5" t="s">
        <v>250</v>
      </c>
      <c r="E57" s="7">
        <f>VLOOKUP(A57,'[1]scores 2018'!A107:O292,15,FALSE)</f>
        <v>0.15879983335269299</v>
      </c>
      <c r="F57" s="6">
        <f t="shared" si="0"/>
        <v>112569.72255937525</v>
      </c>
      <c r="G57" s="7">
        <v>0</v>
      </c>
      <c r="H57" s="6">
        <f t="shared" si="9"/>
        <v>0</v>
      </c>
      <c r="I57" s="6">
        <f t="shared" si="12"/>
        <v>0</v>
      </c>
      <c r="J57" s="6">
        <f t="shared" si="12"/>
        <v>0</v>
      </c>
    </row>
    <row r="58" spans="1:10" x14ac:dyDescent="0.25">
      <c r="A58" s="5" t="s">
        <v>252</v>
      </c>
      <c r="B58" s="5" t="s">
        <v>253</v>
      </c>
      <c r="C58" s="5" t="s">
        <v>109</v>
      </c>
      <c r="D58" s="5" t="s">
        <v>250</v>
      </c>
      <c r="E58" s="7">
        <f>VLOOKUP(A58,'[1]scores 2018'!A79:O263,15,FALSE)</f>
        <v>0.1489957793927183</v>
      </c>
      <c r="F58" s="6">
        <f t="shared" si="0"/>
        <v>105619.84351397147</v>
      </c>
      <c r="G58" s="7">
        <v>0</v>
      </c>
      <c r="H58" s="6">
        <f t="shared" ref="H58:H121" si="13">+G58*H$180/G$180</f>
        <v>0</v>
      </c>
      <c r="I58" s="6">
        <f t="shared" si="12"/>
        <v>0</v>
      </c>
      <c r="J58" s="6">
        <f t="shared" si="12"/>
        <v>0</v>
      </c>
    </row>
    <row r="59" spans="1:10" x14ac:dyDescent="0.25">
      <c r="A59" s="5" t="s">
        <v>319</v>
      </c>
      <c r="B59" s="5" t="s">
        <v>320</v>
      </c>
      <c r="C59" s="5" t="s">
        <v>28</v>
      </c>
      <c r="D59" s="5" t="s">
        <v>250</v>
      </c>
      <c r="E59" s="7">
        <f>VLOOKUP(A59,'[1]scores 2018'!A117:O302,15,FALSE)</f>
        <v>0.14551425571309523</v>
      </c>
      <c r="F59" s="6">
        <f t="shared" si="0"/>
        <v>103151.86765767049</v>
      </c>
      <c r="G59" s="7">
        <v>0</v>
      </c>
      <c r="H59" s="6">
        <f t="shared" si="13"/>
        <v>0</v>
      </c>
      <c r="I59" s="6">
        <f t="shared" si="12"/>
        <v>0</v>
      </c>
      <c r="J59" s="6">
        <f t="shared" si="12"/>
        <v>0</v>
      </c>
    </row>
    <row r="60" spans="1:10" x14ac:dyDescent="0.25">
      <c r="A60" s="5" t="s">
        <v>277</v>
      </c>
      <c r="B60" s="5" t="s">
        <v>278</v>
      </c>
      <c r="C60" s="5" t="s">
        <v>27</v>
      </c>
      <c r="D60" s="5" t="s">
        <v>250</v>
      </c>
      <c r="E60" s="7">
        <f>VLOOKUP(A60,'[1]scores 2018'!A94:O278,15,FALSE)</f>
        <v>0.12561140911072521</v>
      </c>
      <c r="F60" s="6">
        <f t="shared" si="0"/>
        <v>89043.175772619448</v>
      </c>
      <c r="G60" s="7">
        <v>0</v>
      </c>
      <c r="H60" s="6">
        <f t="shared" si="13"/>
        <v>0</v>
      </c>
      <c r="I60" s="6">
        <f>+H60</f>
        <v>0</v>
      </c>
      <c r="J60" s="6">
        <f>+I60</f>
        <v>0</v>
      </c>
    </row>
    <row r="61" spans="1:10" x14ac:dyDescent="0.25">
      <c r="A61" s="5" t="s">
        <v>303</v>
      </c>
      <c r="B61" s="5" t="s">
        <v>304</v>
      </c>
      <c r="C61" s="5" t="s">
        <v>27</v>
      </c>
      <c r="D61" s="5" t="s">
        <v>250</v>
      </c>
      <c r="E61" s="7">
        <f>VLOOKUP(A61,'[1]scores 2018'!A108:O293,15,FALSE)</f>
        <v>0.11174982937600775</v>
      </c>
      <c r="F61" s="6">
        <f t="shared" si="0"/>
        <v>79217.005605890226</v>
      </c>
      <c r="G61" s="7">
        <v>0</v>
      </c>
      <c r="H61" s="6">
        <f t="shared" si="13"/>
        <v>0</v>
      </c>
      <c r="I61" s="6">
        <f t="shared" si="12"/>
        <v>0</v>
      </c>
      <c r="J61" s="6">
        <f t="shared" si="12"/>
        <v>0</v>
      </c>
    </row>
    <row r="62" spans="1:10" x14ac:dyDescent="0.25">
      <c r="A62" s="5" t="s">
        <v>343</v>
      </c>
      <c r="B62" s="5" t="s">
        <v>344</v>
      </c>
      <c r="C62" s="5" t="s">
        <v>144</v>
      </c>
      <c r="D62" s="5" t="s">
        <v>66</v>
      </c>
      <c r="E62" s="7">
        <f>VLOOKUP(A62,'[1]scores 2018'!A134:O319,15,FALSE)</f>
        <v>0.11096484456126131</v>
      </c>
      <c r="F62" s="6">
        <f t="shared" si="0"/>
        <v>78660.547069733773</v>
      </c>
      <c r="G62" s="7">
        <v>0</v>
      </c>
      <c r="H62" s="6">
        <f t="shared" si="13"/>
        <v>0</v>
      </c>
      <c r="I62" s="6">
        <f t="shared" si="12"/>
        <v>0</v>
      </c>
      <c r="J62" s="6">
        <f t="shared" si="12"/>
        <v>0</v>
      </c>
    </row>
    <row r="63" spans="1:10" x14ac:dyDescent="0.25">
      <c r="A63" s="5" t="s">
        <v>159</v>
      </c>
      <c r="B63" s="5" t="s">
        <v>160</v>
      </c>
      <c r="C63" s="5" t="s">
        <v>27</v>
      </c>
      <c r="D63" s="5" t="s">
        <v>74</v>
      </c>
      <c r="E63" s="7">
        <f>VLOOKUP(A63,'[1]scores 2018'!A21:O205,15,FALSE)</f>
        <v>8.9177805840196953E-2</v>
      </c>
      <c r="F63" s="6">
        <f t="shared" si="0"/>
        <v>63216.192674389633</v>
      </c>
      <c r="G63" s="7">
        <v>0</v>
      </c>
      <c r="H63" s="6">
        <f t="shared" si="13"/>
        <v>0</v>
      </c>
      <c r="I63" s="6">
        <f t="shared" si="12"/>
        <v>0</v>
      </c>
      <c r="J63" s="6">
        <f t="shared" si="12"/>
        <v>0</v>
      </c>
    </row>
    <row r="64" spans="1:10" x14ac:dyDescent="0.25">
      <c r="A64" s="5" t="s">
        <v>361</v>
      </c>
      <c r="B64" s="5" t="s">
        <v>362</v>
      </c>
      <c r="C64" s="5" t="s">
        <v>144</v>
      </c>
      <c r="D64" s="5" t="s">
        <v>66</v>
      </c>
      <c r="E64" s="7">
        <f>VLOOKUP(A64,'[1]scores 2018'!A145:O330,15,FALSE)</f>
        <v>8.8619284706171614E-2</v>
      </c>
      <c r="F64" s="6">
        <f t="shared" si="0"/>
        <v>62820.269279677115</v>
      </c>
      <c r="G64" s="7">
        <v>0</v>
      </c>
      <c r="H64" s="6">
        <f t="shared" si="13"/>
        <v>0</v>
      </c>
      <c r="I64" s="6">
        <f>+H64</f>
        <v>0</v>
      </c>
      <c r="J64" s="6">
        <f>+I64</f>
        <v>0</v>
      </c>
    </row>
    <row r="65" spans="1:10" x14ac:dyDescent="0.25">
      <c r="A65" s="5" t="s">
        <v>289</v>
      </c>
      <c r="B65" s="5" t="s">
        <v>290</v>
      </c>
      <c r="C65" s="5" t="s">
        <v>144</v>
      </c>
      <c r="D65" s="5" t="s">
        <v>250</v>
      </c>
      <c r="E65" s="7">
        <f>VLOOKUP(A65,'[1]scores 2018'!A100:O284,15,FALSE)</f>
        <v>8.8043922318188889E-2</v>
      </c>
      <c r="F65" s="6">
        <f t="shared" si="0"/>
        <v>62412.407489026089</v>
      </c>
      <c r="G65" s="7">
        <v>0</v>
      </c>
      <c r="H65" s="6">
        <f t="shared" si="13"/>
        <v>0</v>
      </c>
      <c r="I65" s="6">
        <f t="shared" si="12"/>
        <v>0</v>
      </c>
      <c r="J65" s="6">
        <f t="shared" si="12"/>
        <v>0</v>
      </c>
    </row>
    <row r="66" spans="1:10" x14ac:dyDescent="0.25">
      <c r="A66" s="5" t="s">
        <v>210</v>
      </c>
      <c r="B66" s="5" t="s">
        <v>211</v>
      </c>
      <c r="C66" s="5" t="s">
        <v>5</v>
      </c>
      <c r="D66" s="5" t="s">
        <v>199</v>
      </c>
      <c r="E66" s="7">
        <f>VLOOKUP(A66,'[1]scores 2018'!A51:O235,15,FALSE)</f>
        <v>8.3796353306830815E-2</v>
      </c>
      <c r="F66" s="6">
        <f t="shared" ref="F66:F129" si="14">+E66*F$180/E$180</f>
        <v>59401.398881111389</v>
      </c>
      <c r="G66" s="7">
        <v>0</v>
      </c>
      <c r="H66" s="6">
        <f t="shared" si="13"/>
        <v>0</v>
      </c>
      <c r="I66" s="6">
        <f t="shared" si="12"/>
        <v>0</v>
      </c>
      <c r="J66" s="6">
        <f t="shared" si="12"/>
        <v>0</v>
      </c>
    </row>
    <row r="67" spans="1:10" x14ac:dyDescent="0.25">
      <c r="A67" s="5" t="s">
        <v>404</v>
      </c>
      <c r="B67" s="5" t="s">
        <v>405</v>
      </c>
      <c r="C67" s="5" t="s">
        <v>27</v>
      </c>
      <c r="D67" s="5" t="s">
        <v>389</v>
      </c>
      <c r="E67" s="7">
        <f>VLOOKUP(A67,'[1]scores 2018'!A177:O362,15,FALSE)</f>
        <v>7.4236330195218525E-2</v>
      </c>
      <c r="F67" s="6">
        <f t="shared" si="14"/>
        <v>52624.507957395814</v>
      </c>
      <c r="G67" s="7">
        <v>0</v>
      </c>
      <c r="H67" s="6">
        <f t="shared" si="13"/>
        <v>0</v>
      </c>
      <c r="I67" s="6">
        <f t="shared" si="12"/>
        <v>0</v>
      </c>
      <c r="J67" s="6">
        <f t="shared" si="12"/>
        <v>0</v>
      </c>
    </row>
    <row r="68" spans="1:10" x14ac:dyDescent="0.25">
      <c r="A68" s="5" t="s">
        <v>190</v>
      </c>
      <c r="B68" s="5" t="s">
        <v>191</v>
      </c>
      <c r="C68" s="5" t="s">
        <v>109</v>
      </c>
      <c r="D68" s="5" t="s">
        <v>192</v>
      </c>
      <c r="E68" s="7">
        <f>VLOOKUP(A68,'[1]scores 2018'!A40:O224,15,FALSE)</f>
        <v>6.3444983280358011E-2</v>
      </c>
      <c r="F68" s="6">
        <f t="shared" si="14"/>
        <v>44974.758567862104</v>
      </c>
      <c r="G68" s="7">
        <v>0</v>
      </c>
      <c r="H68" s="6">
        <f t="shared" si="13"/>
        <v>0</v>
      </c>
      <c r="I68" s="6">
        <f t="shared" si="12"/>
        <v>0</v>
      </c>
      <c r="J68" s="6">
        <f t="shared" si="12"/>
        <v>0</v>
      </c>
    </row>
    <row r="69" spans="1:10" x14ac:dyDescent="0.25">
      <c r="A69" s="5" t="s">
        <v>398</v>
      </c>
      <c r="B69" s="5" t="s">
        <v>399</v>
      </c>
      <c r="C69" s="5" t="s">
        <v>109</v>
      </c>
      <c r="D69" s="5" t="s">
        <v>389</v>
      </c>
      <c r="E69" s="7">
        <f>VLOOKUP(A69,'[1]scores 2018'!A173:O358,15,FALSE)</f>
        <v>5.9207295239341415E-2</v>
      </c>
      <c r="F69" s="6">
        <f t="shared" si="14"/>
        <v>41970.754363330416</v>
      </c>
      <c r="G69" s="7">
        <v>0</v>
      </c>
      <c r="H69" s="6">
        <f t="shared" si="13"/>
        <v>0</v>
      </c>
      <c r="I69" s="6">
        <f t="shared" si="12"/>
        <v>0</v>
      </c>
      <c r="J69" s="6">
        <f t="shared" si="12"/>
        <v>0</v>
      </c>
    </row>
    <row r="70" spans="1:10" x14ac:dyDescent="0.25">
      <c r="A70" s="5" t="s">
        <v>267</v>
      </c>
      <c r="B70" s="5" t="s">
        <v>268</v>
      </c>
      <c r="C70" s="5" t="s">
        <v>109</v>
      </c>
      <c r="D70" s="5" t="s">
        <v>250</v>
      </c>
      <c r="E70" s="7">
        <f>VLOOKUP(A70,'[1]scores 2018'!A89:O273,15,FALSE)</f>
        <v>5.6232221721136087E-2</v>
      </c>
      <c r="F70" s="6">
        <f t="shared" si="14"/>
        <v>39861.789930135448</v>
      </c>
      <c r="G70" s="7">
        <v>0</v>
      </c>
      <c r="H70" s="6">
        <f t="shared" si="13"/>
        <v>0</v>
      </c>
      <c r="I70" s="6">
        <f>+H70</f>
        <v>0</v>
      </c>
      <c r="J70" s="6">
        <f t="shared" si="12"/>
        <v>0</v>
      </c>
    </row>
    <row r="71" spans="1:10" x14ac:dyDescent="0.25">
      <c r="A71" s="5" t="s">
        <v>345</v>
      </c>
      <c r="B71" s="5" t="s">
        <v>346</v>
      </c>
      <c r="C71" s="5" t="s">
        <v>109</v>
      </c>
      <c r="D71" s="5" t="s">
        <v>66</v>
      </c>
      <c r="E71" s="7">
        <f>VLOOKUP(A71,'[1]scores 2018'!A135:O320,15,FALSE)</f>
        <v>4.9403327485913653E-2</v>
      </c>
      <c r="F71" s="6">
        <f t="shared" si="14"/>
        <v>35020.936427858956</v>
      </c>
      <c r="G71" s="7">
        <v>0</v>
      </c>
      <c r="H71" s="6">
        <f t="shared" si="13"/>
        <v>0</v>
      </c>
      <c r="I71" s="6">
        <f t="shared" si="12"/>
        <v>0</v>
      </c>
      <c r="J71" s="6">
        <f t="shared" si="12"/>
        <v>0</v>
      </c>
    </row>
    <row r="72" spans="1:10" x14ac:dyDescent="0.25">
      <c r="A72" s="5" t="s">
        <v>351</v>
      </c>
      <c r="B72" s="5" t="s">
        <v>352</v>
      </c>
      <c r="C72" s="5" t="s">
        <v>109</v>
      </c>
      <c r="D72" s="5" t="s">
        <v>66</v>
      </c>
      <c r="E72" s="7">
        <f>VLOOKUP(A72,'[1]scores 2018'!A138:O323,15,FALSE)</f>
        <v>4.9403327485913653E-2</v>
      </c>
      <c r="F72" s="6">
        <f t="shared" si="14"/>
        <v>35020.936427858956</v>
      </c>
      <c r="G72" s="7">
        <v>0</v>
      </c>
      <c r="H72" s="6">
        <f t="shared" si="13"/>
        <v>0</v>
      </c>
      <c r="I72" s="6">
        <f t="shared" si="12"/>
        <v>0</v>
      </c>
      <c r="J72" s="6">
        <f t="shared" si="12"/>
        <v>0</v>
      </c>
    </row>
    <row r="73" spans="1:10" x14ac:dyDescent="0.25">
      <c r="A73" s="5" t="s">
        <v>313</v>
      </c>
      <c r="B73" s="5" t="s">
        <v>314</v>
      </c>
      <c r="C73" s="5" t="s">
        <v>28</v>
      </c>
      <c r="D73" s="5" t="s">
        <v>250</v>
      </c>
      <c r="E73" s="7">
        <f>VLOOKUP(A73,'[1]scores 2018'!A114:O299,15,FALSE)</f>
        <v>4.8311720172718689E-2</v>
      </c>
      <c r="F73" s="6">
        <f t="shared" si="14"/>
        <v>34247.119920651276</v>
      </c>
      <c r="G73" s="7">
        <v>0</v>
      </c>
      <c r="H73" s="6">
        <f t="shared" si="13"/>
        <v>0</v>
      </c>
      <c r="I73" s="6">
        <f>+H73</f>
        <v>0</v>
      </c>
      <c r="J73" s="6">
        <f t="shared" si="12"/>
        <v>0</v>
      </c>
    </row>
    <row r="74" spans="1:10" x14ac:dyDescent="0.25">
      <c r="A74" s="5" t="s">
        <v>226</v>
      </c>
      <c r="B74" s="5" t="s">
        <v>227</v>
      </c>
      <c r="C74" s="5" t="s">
        <v>109</v>
      </c>
      <c r="D74" s="5" t="s">
        <v>68</v>
      </c>
      <c r="E74" s="7">
        <f>VLOOKUP(A74,'[1]scores 2018'!A63:O247,15,FALSE)</f>
        <v>4.468479665142893E-2</v>
      </c>
      <c r="F74" s="6">
        <f t="shared" si="14"/>
        <v>31676.073302303321</v>
      </c>
      <c r="G74" s="7">
        <v>0</v>
      </c>
      <c r="H74" s="6">
        <f t="shared" si="13"/>
        <v>0</v>
      </c>
      <c r="I74" s="6">
        <f t="shared" si="12"/>
        <v>0</v>
      </c>
      <c r="J74" s="6">
        <f t="shared" si="12"/>
        <v>0</v>
      </c>
    </row>
    <row r="75" spans="1:10" x14ac:dyDescent="0.25">
      <c r="A75" s="5" t="s">
        <v>299</v>
      </c>
      <c r="B75" s="5" t="s">
        <v>300</v>
      </c>
      <c r="C75" s="5" t="s">
        <v>109</v>
      </c>
      <c r="D75" s="5" t="s">
        <v>250</v>
      </c>
      <c r="E75" s="7">
        <f>VLOOKUP(A75,'[1]scores 2018'!A106:O291,15,FALSE)</f>
        <v>4.3174212281168023E-2</v>
      </c>
      <c r="F75" s="6">
        <f t="shared" si="14"/>
        <v>30605.253139128919</v>
      </c>
      <c r="G75" s="7">
        <v>0</v>
      </c>
      <c r="H75" s="6">
        <f t="shared" si="13"/>
        <v>0</v>
      </c>
      <c r="I75" s="6">
        <f>+H75</f>
        <v>0</v>
      </c>
      <c r="J75" s="6">
        <f t="shared" si="12"/>
        <v>0</v>
      </c>
    </row>
    <row r="76" spans="1:10" x14ac:dyDescent="0.25">
      <c r="A76" s="5" t="s">
        <v>309</v>
      </c>
      <c r="B76" s="5" t="s">
        <v>310</v>
      </c>
      <c r="C76" s="5" t="s">
        <v>27</v>
      </c>
      <c r="D76" s="5" t="s">
        <v>250</v>
      </c>
      <c r="E76" s="7">
        <f>VLOOKUP(A76,'[1]scores 2018'!A111:O296,15,FALSE)</f>
        <v>4.015796707305818E-2</v>
      </c>
      <c r="F76" s="6">
        <f t="shared" si="14"/>
        <v>28467.102997032358</v>
      </c>
      <c r="G76" s="7">
        <v>0</v>
      </c>
      <c r="H76" s="6">
        <f t="shared" si="13"/>
        <v>0</v>
      </c>
      <c r="I76" s="6">
        <f t="shared" si="12"/>
        <v>0</v>
      </c>
      <c r="J76" s="6">
        <f t="shared" si="12"/>
        <v>0</v>
      </c>
    </row>
    <row r="77" spans="1:10" x14ac:dyDescent="0.25">
      <c r="A77" s="5" t="s">
        <v>333</v>
      </c>
      <c r="B77" s="5" t="s">
        <v>334</v>
      </c>
      <c r="C77" s="5" t="s">
        <v>109</v>
      </c>
      <c r="D77" s="5" t="s">
        <v>66</v>
      </c>
      <c r="E77" s="7">
        <f>VLOOKUP(A77,'[1]scores 2018'!A127:O312,15,FALSE)</f>
        <v>3.4880828898001169E-2</v>
      </c>
      <c r="F77" s="6">
        <f t="shared" si="14"/>
        <v>24726.255366831861</v>
      </c>
      <c r="G77" s="7">
        <v>0</v>
      </c>
      <c r="H77" s="6">
        <f t="shared" si="13"/>
        <v>0</v>
      </c>
      <c r="I77" s="6">
        <f>+H77</f>
        <v>0</v>
      </c>
      <c r="J77" s="6">
        <f>+I77</f>
        <v>0</v>
      </c>
    </row>
    <row r="78" spans="1:10" x14ac:dyDescent="0.25">
      <c r="A78" s="5" t="s">
        <v>216</v>
      </c>
      <c r="B78" s="5" t="s">
        <v>217</v>
      </c>
      <c r="C78" s="5" t="s">
        <v>109</v>
      </c>
      <c r="D78" s="5" t="s">
        <v>199</v>
      </c>
      <c r="E78" s="7">
        <f>VLOOKUP(A78,'[1]scores 2018'!A55:O239,15,FALSE)</f>
        <v>3.3834418480344894E-2</v>
      </c>
      <c r="F78" s="6">
        <f t="shared" si="14"/>
        <v>23984.477948607582</v>
      </c>
      <c r="G78" s="7">
        <v>0</v>
      </c>
      <c r="H78" s="6">
        <f t="shared" si="13"/>
        <v>0</v>
      </c>
      <c r="I78" s="6">
        <f t="shared" si="12"/>
        <v>0</v>
      </c>
      <c r="J78" s="6">
        <f t="shared" si="12"/>
        <v>0</v>
      </c>
    </row>
    <row r="79" spans="1:10" x14ac:dyDescent="0.25">
      <c r="A79" s="5" t="s">
        <v>153</v>
      </c>
      <c r="B79" s="5" t="s">
        <v>154</v>
      </c>
      <c r="C79" s="5" t="s">
        <v>109</v>
      </c>
      <c r="D79" s="5" t="s">
        <v>74</v>
      </c>
      <c r="E79" s="7">
        <f>VLOOKUP(A79,'[1]scores 2018'!A18:O202,15,FALSE)</f>
        <v>2.9220115797622369E-2</v>
      </c>
      <c r="F79" s="6">
        <f t="shared" si="14"/>
        <v>20713.499876197362</v>
      </c>
      <c r="G79" s="7">
        <v>0</v>
      </c>
      <c r="H79" s="6">
        <f t="shared" si="13"/>
        <v>0</v>
      </c>
      <c r="I79" s="6">
        <f t="shared" si="12"/>
        <v>0</v>
      </c>
      <c r="J79" s="6">
        <f t="shared" si="12"/>
        <v>0</v>
      </c>
    </row>
    <row r="80" spans="1:10" x14ac:dyDescent="0.25">
      <c r="A80" s="5" t="s">
        <v>406</v>
      </c>
      <c r="B80" s="5" t="s">
        <v>407</v>
      </c>
      <c r="C80" s="5" t="s">
        <v>27</v>
      </c>
      <c r="D80" s="5" t="s">
        <v>389</v>
      </c>
      <c r="E80" s="7">
        <f>VLOOKUP(A80,'[1]scores 2018'!A178:O363,15,FALSE)</f>
        <v>2.493723086106708E-2</v>
      </c>
      <c r="F80" s="6">
        <f t="shared" si="14"/>
        <v>17677.45658268228</v>
      </c>
      <c r="G80" s="7">
        <v>0</v>
      </c>
      <c r="H80" s="6">
        <f t="shared" si="13"/>
        <v>0</v>
      </c>
      <c r="I80" s="6">
        <f>+H80</f>
        <v>0</v>
      </c>
      <c r="J80" s="6">
        <f>+I80</f>
        <v>0</v>
      </c>
    </row>
    <row r="81" spans="1:10" x14ac:dyDescent="0.25">
      <c r="A81" s="5" t="s">
        <v>220</v>
      </c>
      <c r="B81" s="5" t="s">
        <v>221</v>
      </c>
      <c r="C81" s="5" t="s">
        <v>109</v>
      </c>
      <c r="D81" s="5" t="s">
        <v>68</v>
      </c>
      <c r="E81" s="7">
        <f>VLOOKUP(A81,'[1]scores 2018'!A58:O242,15,FALSE)</f>
        <v>2.4222238189578037E-2</v>
      </c>
      <c r="F81" s="6">
        <f t="shared" si="14"/>
        <v>17170.613943353128</v>
      </c>
      <c r="G81" s="7">
        <v>0</v>
      </c>
      <c r="H81" s="6">
        <f t="shared" si="13"/>
        <v>0</v>
      </c>
      <c r="I81" s="6">
        <f t="shared" si="12"/>
        <v>0</v>
      </c>
      <c r="J81" s="6">
        <f t="shared" si="12"/>
        <v>0</v>
      </c>
    </row>
    <row r="82" spans="1:10" x14ac:dyDescent="0.25">
      <c r="A82" s="5" t="s">
        <v>265</v>
      </c>
      <c r="B82" s="5" t="s">
        <v>266</v>
      </c>
      <c r="C82" s="5" t="s">
        <v>109</v>
      </c>
      <c r="D82" s="5" t="s">
        <v>250</v>
      </c>
      <c r="E82" s="7">
        <f>VLOOKUP(A82,'[1]scores 2018'!A87:O271,15,FALSE)</f>
        <v>1.9747565790361851E-2</v>
      </c>
      <c r="F82" s="6">
        <f t="shared" si="14"/>
        <v>13998.616719621044</v>
      </c>
      <c r="G82" s="7">
        <v>0</v>
      </c>
      <c r="H82" s="6">
        <f t="shared" si="13"/>
        <v>0</v>
      </c>
      <c r="I82" s="6">
        <f>+H82</f>
        <v>0</v>
      </c>
      <c r="J82" s="6">
        <f t="shared" si="12"/>
        <v>0</v>
      </c>
    </row>
    <row r="83" spans="1:10" x14ac:dyDescent="0.25">
      <c r="A83" s="5" t="s">
        <v>244</v>
      </c>
      <c r="B83" s="5" t="s">
        <v>245</v>
      </c>
      <c r="C83" s="5" t="s">
        <v>109</v>
      </c>
      <c r="D83" s="5" t="s">
        <v>68</v>
      </c>
      <c r="E83" s="7">
        <f>VLOOKUP(A83,'[1]scores 2018'!A72:O256,15,FALSE)</f>
        <v>1.9607935506855512E-2</v>
      </c>
      <c r="F83" s="6">
        <f t="shared" si="14"/>
        <v>13899.635870942911</v>
      </c>
      <c r="G83" s="7">
        <v>0</v>
      </c>
      <c r="H83" s="6">
        <f t="shared" si="13"/>
        <v>0</v>
      </c>
      <c r="I83" s="6">
        <f t="shared" si="12"/>
        <v>0</v>
      </c>
      <c r="J83" s="6">
        <f t="shared" si="12"/>
        <v>0</v>
      </c>
    </row>
    <row r="84" spans="1:10" x14ac:dyDescent="0.25">
      <c r="A84" s="5" t="s">
        <v>353</v>
      </c>
      <c r="B84" s="5" t="s">
        <v>354</v>
      </c>
      <c r="C84" s="5" t="s">
        <v>109</v>
      </c>
      <c r="D84" s="5" t="s">
        <v>66</v>
      </c>
      <c r="E84" s="7">
        <f>VLOOKUP(A84,'[1]scores 2018'!A139:O324,15,FALSE)</f>
        <v>1.9607935506855512E-2</v>
      </c>
      <c r="F84" s="6">
        <f t="shared" si="14"/>
        <v>13899.635870942911</v>
      </c>
      <c r="G84" s="7">
        <v>0</v>
      </c>
      <c r="H84" s="6">
        <f t="shared" si="13"/>
        <v>0</v>
      </c>
      <c r="I84" s="6">
        <f t="shared" si="12"/>
        <v>0</v>
      </c>
      <c r="J84" s="6">
        <f t="shared" si="12"/>
        <v>0</v>
      </c>
    </row>
    <row r="85" spans="1:10" x14ac:dyDescent="0.25">
      <c r="A85" s="5" t="s">
        <v>269</v>
      </c>
      <c r="B85" s="5" t="s">
        <v>270</v>
      </c>
      <c r="C85" s="5" t="s">
        <v>109</v>
      </c>
      <c r="D85" s="5" t="s">
        <v>250</v>
      </c>
      <c r="E85" s="7">
        <f>VLOOKUP(A85,'[1]scores 2018'!A90:O274,15,FALSE)</f>
        <v>1.4941475644978422E-2</v>
      </c>
      <c r="F85" s="6">
        <f t="shared" si="14"/>
        <v>10591.684716993817</v>
      </c>
      <c r="G85" s="7">
        <v>0</v>
      </c>
      <c r="H85" s="6">
        <f t="shared" si="13"/>
        <v>0</v>
      </c>
      <c r="I85" s="6">
        <f t="shared" si="12"/>
        <v>0</v>
      </c>
      <c r="J85" s="6">
        <f t="shared" si="12"/>
        <v>0</v>
      </c>
    </row>
    <row r="86" spans="1:10" x14ac:dyDescent="0.25">
      <c r="A86" s="5" t="s">
        <v>305</v>
      </c>
      <c r="B86" s="5" t="s">
        <v>306</v>
      </c>
      <c r="C86" s="5" t="s">
        <v>28</v>
      </c>
      <c r="D86" s="5" t="s">
        <v>250</v>
      </c>
      <c r="E86" s="7">
        <f>VLOOKUP(A86,'[1]scores 2018'!A109:O294,15,FALSE)</f>
        <v>1.4418270436150285E-2</v>
      </c>
      <c r="F86" s="6">
        <f t="shared" si="14"/>
        <v>10220.796007881676</v>
      </c>
      <c r="G86" s="7">
        <v>0</v>
      </c>
      <c r="H86" s="6">
        <f t="shared" si="13"/>
        <v>0</v>
      </c>
      <c r="I86" s="6">
        <f t="shared" si="12"/>
        <v>0</v>
      </c>
      <c r="J86" s="6">
        <f t="shared" si="12"/>
        <v>0</v>
      </c>
    </row>
    <row r="87" spans="1:10" x14ac:dyDescent="0.25">
      <c r="A87" s="5" t="s">
        <v>327</v>
      </c>
      <c r="B87" s="5" t="s">
        <v>328</v>
      </c>
      <c r="C87" s="5" t="s">
        <v>144</v>
      </c>
      <c r="D87" s="5" t="s">
        <v>42</v>
      </c>
      <c r="E87" s="7">
        <f>VLOOKUP(A87,'[1]scores 2018'!A124:O309,15,FALSE)</f>
        <v>1.4418270436150285E-2</v>
      </c>
      <c r="F87" s="6">
        <f t="shared" si="14"/>
        <v>10220.796007881676</v>
      </c>
      <c r="G87" s="7">
        <v>0</v>
      </c>
      <c r="H87" s="6">
        <f t="shared" si="13"/>
        <v>0</v>
      </c>
      <c r="I87" s="6">
        <f>+H87</f>
        <v>0</v>
      </c>
      <c r="J87" s="6">
        <f t="shared" si="12"/>
        <v>0</v>
      </c>
    </row>
    <row r="88" spans="1:10" x14ac:dyDescent="0.25">
      <c r="A88" s="5" t="s">
        <v>188</v>
      </c>
      <c r="B88" s="5" t="s">
        <v>189</v>
      </c>
      <c r="C88" s="5" t="s">
        <v>109</v>
      </c>
      <c r="D88" s="5" t="s">
        <v>20</v>
      </c>
      <c r="E88" s="7">
        <f>VLOOKUP(A88,'[1]scores 2018'!A38:O222,15,FALSE)</f>
        <v>9.8039677534277562E-3</v>
      </c>
      <c r="F88" s="6">
        <f t="shared" si="14"/>
        <v>6949.8179354714557</v>
      </c>
      <c r="G88" s="7">
        <v>0</v>
      </c>
      <c r="H88" s="6">
        <f t="shared" si="13"/>
        <v>0</v>
      </c>
      <c r="I88" s="6">
        <f t="shared" si="12"/>
        <v>0</v>
      </c>
      <c r="J88" s="6">
        <f t="shared" si="12"/>
        <v>0</v>
      </c>
    </row>
    <row r="89" spans="1:10" x14ac:dyDescent="0.25">
      <c r="A89" s="5" t="s">
        <v>390</v>
      </c>
      <c r="B89" s="5" t="s">
        <v>391</v>
      </c>
      <c r="C89" s="5" t="s">
        <v>109</v>
      </c>
      <c r="D89" s="5" t="s">
        <v>389</v>
      </c>
      <c r="E89" s="7">
        <f>VLOOKUP(A89,'[1]scores 2018'!A168:O353,15,FALSE)</f>
        <v>9.8039677534277562E-3</v>
      </c>
      <c r="F89" s="6">
        <f t="shared" si="14"/>
        <v>6949.8179354714557</v>
      </c>
      <c r="G89" s="7">
        <v>0</v>
      </c>
      <c r="H89" s="6">
        <f t="shared" si="13"/>
        <v>0</v>
      </c>
      <c r="I89" s="6">
        <f t="shared" si="12"/>
        <v>0</v>
      </c>
      <c r="J89" s="6">
        <f t="shared" si="12"/>
        <v>0</v>
      </c>
    </row>
    <row r="90" spans="1:10" x14ac:dyDescent="0.25">
      <c r="A90" s="5" t="s">
        <v>197</v>
      </c>
      <c r="B90" s="5" t="s">
        <v>198</v>
      </c>
      <c r="C90" s="5" t="s">
        <v>109</v>
      </c>
      <c r="D90" s="5" t="s">
        <v>199</v>
      </c>
      <c r="E90" s="7">
        <f>VLOOKUP(A90,'[1]scores 2018'!A44:O228,15,FALSE)</f>
        <v>9.6121802907668547E-3</v>
      </c>
      <c r="F90" s="6">
        <f t="shared" si="14"/>
        <v>6813.8640052544497</v>
      </c>
      <c r="G90" s="7">
        <v>0</v>
      </c>
      <c r="H90" s="6">
        <f t="shared" si="13"/>
        <v>0</v>
      </c>
      <c r="I90" s="6">
        <f>+H90</f>
        <v>0</v>
      </c>
      <c r="J90" s="6">
        <f t="shared" si="12"/>
        <v>0</v>
      </c>
    </row>
    <row r="91" spans="1:10" x14ac:dyDescent="0.25">
      <c r="A91" s="5" t="s">
        <v>400</v>
      </c>
      <c r="B91" s="5" t="s">
        <v>401</v>
      </c>
      <c r="C91" s="5" t="s">
        <v>27</v>
      </c>
      <c r="D91" s="5" t="s">
        <v>389</v>
      </c>
      <c r="E91" s="7">
        <f>VLOOKUP(A91,'[1]scores 2018'!A174:O359,15,FALSE)</f>
        <v>1.0275015783101332E-2</v>
      </c>
      <c r="F91" s="6">
        <f t="shared" si="14"/>
        <v>7283.7335630447233</v>
      </c>
      <c r="G91" s="7">
        <v>0</v>
      </c>
      <c r="H91" s="6">
        <f t="shared" si="13"/>
        <v>0</v>
      </c>
      <c r="I91" s="6">
        <f t="shared" si="12"/>
        <v>0</v>
      </c>
      <c r="J91" s="6">
        <f t="shared" si="12"/>
        <v>0</v>
      </c>
    </row>
    <row r="92" spans="1:10" x14ac:dyDescent="0.25">
      <c r="A92" s="5" t="s">
        <v>307</v>
      </c>
      <c r="B92" s="5" t="s">
        <v>308</v>
      </c>
      <c r="C92" s="5" t="s">
        <v>28</v>
      </c>
      <c r="D92" s="5" t="s">
        <v>250</v>
      </c>
      <c r="E92" s="7">
        <f>VLOOKUP(A92,'[1]scores 2018'!A110:O295,15,FALSE)</f>
        <v>5.1375078915506661E-3</v>
      </c>
      <c r="F92" s="6">
        <f t="shared" si="14"/>
        <v>3641.8667815223616</v>
      </c>
      <c r="G92" s="7">
        <v>0</v>
      </c>
      <c r="H92" s="6">
        <f t="shared" si="13"/>
        <v>0</v>
      </c>
      <c r="I92" s="6">
        <f t="shared" si="12"/>
        <v>0</v>
      </c>
      <c r="J92" s="6">
        <f t="shared" si="12"/>
        <v>0</v>
      </c>
    </row>
    <row r="93" spans="1:10" x14ac:dyDescent="0.25">
      <c r="A93" s="5" t="s">
        <v>392</v>
      </c>
      <c r="B93" s="5" t="s">
        <v>393</v>
      </c>
      <c r="C93" s="5" t="s">
        <v>109</v>
      </c>
      <c r="D93" s="5" t="s">
        <v>389</v>
      </c>
      <c r="E93" s="7">
        <f>VLOOKUP(A93,'[1]scores 2018'!A169:O354,15,FALSE)</f>
        <v>4.997877608044328E-3</v>
      </c>
      <c r="F93" s="6">
        <f t="shared" si="14"/>
        <v>3542.8859328442304</v>
      </c>
      <c r="G93" s="7">
        <v>0</v>
      </c>
      <c r="H93" s="6">
        <f t="shared" si="13"/>
        <v>0</v>
      </c>
      <c r="I93" s="6">
        <f>+H93</f>
        <v>0</v>
      </c>
      <c r="J93" s="6">
        <f t="shared" si="12"/>
        <v>0</v>
      </c>
    </row>
    <row r="94" spans="1:10" x14ac:dyDescent="0.25">
      <c r="A94" s="5" t="s">
        <v>359</v>
      </c>
      <c r="B94" s="5" t="s">
        <v>360</v>
      </c>
      <c r="C94" s="5" t="s">
        <v>144</v>
      </c>
      <c r="D94" s="5" t="s">
        <v>66</v>
      </c>
      <c r="E94" s="7">
        <f>VLOOKUP(A94,'[1]scores 2018'!A143:O328,15,FALSE)</f>
        <v>4.8060901453834274E-3</v>
      </c>
      <c r="F94" s="6">
        <f t="shared" si="14"/>
        <v>3406.9320026272248</v>
      </c>
      <c r="G94" s="7">
        <v>0</v>
      </c>
      <c r="H94" s="6">
        <f t="shared" si="13"/>
        <v>0</v>
      </c>
      <c r="I94" s="6">
        <f t="shared" si="12"/>
        <v>0</v>
      </c>
      <c r="J94" s="6">
        <f t="shared" si="12"/>
        <v>0</v>
      </c>
    </row>
    <row r="95" spans="1:10" x14ac:dyDescent="0.25">
      <c r="A95" s="5" t="s">
        <v>367</v>
      </c>
      <c r="B95" s="5" t="s">
        <v>368</v>
      </c>
      <c r="C95" s="5" t="s">
        <v>27</v>
      </c>
      <c r="D95" s="5" t="s">
        <v>67</v>
      </c>
      <c r="E95" s="7">
        <f>VLOOKUP(A95,'[1]scores 2018'!A153:O338,15,FALSE)</f>
        <v>4.8060901453834274E-3</v>
      </c>
      <c r="F95" s="6">
        <f t="shared" si="14"/>
        <v>3406.9320026272248</v>
      </c>
      <c r="G95" s="7">
        <v>0</v>
      </c>
      <c r="H95" s="6">
        <f t="shared" si="13"/>
        <v>0</v>
      </c>
      <c r="I95" s="6">
        <f t="shared" si="12"/>
        <v>0</v>
      </c>
      <c r="J95" s="6">
        <f t="shared" si="12"/>
        <v>0</v>
      </c>
    </row>
    <row r="96" spans="1:10" x14ac:dyDescent="0.25">
      <c r="A96" s="5" t="s">
        <v>129</v>
      </c>
      <c r="B96" s="5" t="s">
        <v>130</v>
      </c>
      <c r="C96" s="5" t="s">
        <v>109</v>
      </c>
      <c r="D96" s="5" t="s">
        <v>74</v>
      </c>
      <c r="E96" s="7">
        <f>VLOOKUP(A96,'[1]scores 2018'!A1:O185,15,FALSE)</f>
        <v>0</v>
      </c>
      <c r="F96" s="6">
        <f t="shared" si="14"/>
        <v>0</v>
      </c>
      <c r="G96" s="7">
        <v>0</v>
      </c>
      <c r="H96" s="6">
        <f t="shared" si="13"/>
        <v>0</v>
      </c>
      <c r="I96" s="6">
        <f t="shared" si="12"/>
        <v>0</v>
      </c>
      <c r="J96" s="6">
        <f t="shared" si="12"/>
        <v>0</v>
      </c>
    </row>
    <row r="97" spans="1:10" x14ac:dyDescent="0.25">
      <c r="A97" s="5" t="s">
        <v>131</v>
      </c>
      <c r="B97" s="5" t="s">
        <v>132</v>
      </c>
      <c r="C97" s="5" t="s">
        <v>109</v>
      </c>
      <c r="D97" s="5" t="s">
        <v>74</v>
      </c>
      <c r="E97" s="7">
        <f>VLOOKUP(A97,'[1]scores 2018'!A2:O186,15,FALSE)</f>
        <v>0</v>
      </c>
      <c r="F97" s="6">
        <f t="shared" si="14"/>
        <v>0</v>
      </c>
      <c r="G97" s="7">
        <v>0</v>
      </c>
      <c r="H97" s="6">
        <f t="shared" si="13"/>
        <v>0</v>
      </c>
      <c r="I97" s="6">
        <f t="shared" si="12"/>
        <v>0</v>
      </c>
      <c r="J97" s="6">
        <f t="shared" si="12"/>
        <v>0</v>
      </c>
    </row>
    <row r="98" spans="1:10" x14ac:dyDescent="0.25">
      <c r="A98" s="5" t="s">
        <v>133</v>
      </c>
      <c r="B98" s="5" t="s">
        <v>134</v>
      </c>
      <c r="C98" s="5" t="s">
        <v>109</v>
      </c>
      <c r="D98" s="5" t="s">
        <v>74</v>
      </c>
      <c r="E98" s="7">
        <f>VLOOKUP(A98,'[1]scores 2018'!A3:O187,15,FALSE)</f>
        <v>0</v>
      </c>
      <c r="F98" s="6">
        <f t="shared" si="14"/>
        <v>0</v>
      </c>
      <c r="G98" s="7">
        <v>0</v>
      </c>
      <c r="H98" s="6">
        <f t="shared" si="13"/>
        <v>0</v>
      </c>
      <c r="I98" s="6">
        <f t="shared" si="12"/>
        <v>0</v>
      </c>
      <c r="J98" s="6">
        <f t="shared" si="12"/>
        <v>0</v>
      </c>
    </row>
    <row r="99" spans="1:10" x14ac:dyDescent="0.25">
      <c r="A99" s="5" t="s">
        <v>135</v>
      </c>
      <c r="B99" s="5" t="s">
        <v>136</v>
      </c>
      <c r="C99" s="5" t="s">
        <v>109</v>
      </c>
      <c r="D99" s="5" t="s">
        <v>74</v>
      </c>
      <c r="E99" s="7">
        <f>VLOOKUP(A99,'[1]scores 2018'!A4:O188,15,FALSE)</f>
        <v>0</v>
      </c>
      <c r="F99" s="6">
        <f t="shared" si="14"/>
        <v>0</v>
      </c>
      <c r="G99" s="7">
        <v>0</v>
      </c>
      <c r="H99" s="6">
        <f t="shared" si="13"/>
        <v>0</v>
      </c>
      <c r="I99" s="6">
        <f t="shared" si="12"/>
        <v>0</v>
      </c>
      <c r="J99" s="6">
        <f t="shared" si="12"/>
        <v>0</v>
      </c>
    </row>
    <row r="100" spans="1:10" x14ac:dyDescent="0.25">
      <c r="A100" s="5" t="s">
        <v>139</v>
      </c>
      <c r="B100" s="5" t="s">
        <v>140</v>
      </c>
      <c r="C100" s="5" t="s">
        <v>141</v>
      </c>
      <c r="D100" s="5" t="s">
        <v>74</v>
      </c>
      <c r="E100" s="7">
        <f>VLOOKUP(A100,'[1]scores 2018'!A11:O195,15,FALSE)</f>
        <v>0</v>
      </c>
      <c r="F100" s="6">
        <f t="shared" si="14"/>
        <v>0</v>
      </c>
      <c r="G100" s="7">
        <v>0</v>
      </c>
      <c r="H100" s="6">
        <f t="shared" si="13"/>
        <v>0</v>
      </c>
      <c r="I100" s="6">
        <f t="shared" si="12"/>
        <v>0</v>
      </c>
      <c r="J100" s="6">
        <f t="shared" si="12"/>
        <v>0</v>
      </c>
    </row>
    <row r="101" spans="1:10" x14ac:dyDescent="0.25">
      <c r="A101" s="5" t="s">
        <v>145</v>
      </c>
      <c r="B101" s="5" t="s">
        <v>146</v>
      </c>
      <c r="C101" s="5" t="s">
        <v>109</v>
      </c>
      <c r="D101" s="5" t="s">
        <v>74</v>
      </c>
      <c r="E101" s="7">
        <f>VLOOKUP(A101,'[1]scores 2018'!A14:O198,15,FALSE)</f>
        <v>0</v>
      </c>
      <c r="F101" s="6">
        <f t="shared" si="14"/>
        <v>0</v>
      </c>
      <c r="G101" s="7">
        <v>0</v>
      </c>
      <c r="H101" s="6">
        <f t="shared" si="13"/>
        <v>0</v>
      </c>
      <c r="I101" s="6">
        <f t="shared" si="12"/>
        <v>0</v>
      </c>
      <c r="J101" s="6">
        <f t="shared" si="12"/>
        <v>0</v>
      </c>
    </row>
    <row r="102" spans="1:10" x14ac:dyDescent="0.25">
      <c r="A102" s="5" t="s">
        <v>147</v>
      </c>
      <c r="B102" s="5" t="s">
        <v>148</v>
      </c>
      <c r="C102" s="5" t="s">
        <v>27</v>
      </c>
      <c r="D102" s="5" t="s">
        <v>74</v>
      </c>
      <c r="E102" s="7">
        <f>VLOOKUP(A102,'[1]scores 2018'!A15:O199,15,FALSE)</f>
        <v>0</v>
      </c>
      <c r="F102" s="6">
        <f t="shared" si="14"/>
        <v>0</v>
      </c>
      <c r="G102" s="7">
        <v>0</v>
      </c>
      <c r="H102" s="6">
        <f t="shared" si="13"/>
        <v>0</v>
      </c>
      <c r="I102" s="6">
        <f t="shared" si="12"/>
        <v>0</v>
      </c>
      <c r="J102" s="6">
        <f t="shared" si="12"/>
        <v>0</v>
      </c>
    </row>
    <row r="103" spans="1:10" x14ac:dyDescent="0.25">
      <c r="A103" s="5" t="s">
        <v>149</v>
      </c>
      <c r="B103" s="5" t="s">
        <v>150</v>
      </c>
      <c r="C103" s="5" t="s">
        <v>109</v>
      </c>
      <c r="D103" s="5" t="s">
        <v>74</v>
      </c>
      <c r="E103" s="7">
        <f>VLOOKUP(A103,'[1]scores 2018'!A16:O200,15,FALSE)</f>
        <v>0</v>
      </c>
      <c r="F103" s="6">
        <f t="shared" si="14"/>
        <v>0</v>
      </c>
      <c r="G103" s="7">
        <v>0</v>
      </c>
      <c r="H103" s="6">
        <f t="shared" si="13"/>
        <v>0</v>
      </c>
      <c r="I103" s="6">
        <f t="shared" si="12"/>
        <v>0</v>
      </c>
      <c r="J103" s="6">
        <f t="shared" si="12"/>
        <v>0</v>
      </c>
    </row>
    <row r="104" spans="1:10" x14ac:dyDescent="0.25">
      <c r="A104" s="5" t="s">
        <v>151</v>
      </c>
      <c r="B104" s="5" t="s">
        <v>152</v>
      </c>
      <c r="C104" s="5" t="s">
        <v>141</v>
      </c>
      <c r="D104" s="5" t="s">
        <v>74</v>
      </c>
      <c r="E104" s="7">
        <f>VLOOKUP(A104,'[1]scores 2018'!A17:O201,15,FALSE)</f>
        <v>0</v>
      </c>
      <c r="F104" s="6">
        <f t="shared" si="14"/>
        <v>0</v>
      </c>
      <c r="G104" s="7">
        <v>0</v>
      </c>
      <c r="H104" s="6">
        <f t="shared" si="13"/>
        <v>0</v>
      </c>
      <c r="I104" s="6">
        <f t="shared" si="12"/>
        <v>0</v>
      </c>
      <c r="J104" s="6">
        <f t="shared" si="12"/>
        <v>0</v>
      </c>
    </row>
    <row r="105" spans="1:10" x14ac:dyDescent="0.25">
      <c r="A105" s="5" t="s">
        <v>155</v>
      </c>
      <c r="B105" s="5" t="s">
        <v>156</v>
      </c>
      <c r="C105" s="5" t="s">
        <v>109</v>
      </c>
      <c r="D105" s="5" t="s">
        <v>74</v>
      </c>
      <c r="E105" s="7">
        <f>VLOOKUP(A105,'[1]scores 2018'!A19:O203,15,FALSE)</f>
        <v>0</v>
      </c>
      <c r="F105" s="6">
        <f t="shared" si="14"/>
        <v>0</v>
      </c>
      <c r="G105" s="7">
        <v>0</v>
      </c>
      <c r="H105" s="6">
        <f t="shared" si="13"/>
        <v>0</v>
      </c>
      <c r="I105" s="6">
        <f t="shared" si="12"/>
        <v>0</v>
      </c>
      <c r="J105" s="6">
        <f t="shared" si="12"/>
        <v>0</v>
      </c>
    </row>
    <row r="106" spans="1:10" x14ac:dyDescent="0.25">
      <c r="A106" s="5" t="s">
        <v>157</v>
      </c>
      <c r="B106" s="5" t="s">
        <v>158</v>
      </c>
      <c r="C106" s="5" t="s">
        <v>109</v>
      </c>
      <c r="D106" s="5" t="s">
        <v>74</v>
      </c>
      <c r="E106" s="7">
        <f>VLOOKUP(A106,'[1]scores 2018'!A20:O204,15,FALSE)</f>
        <v>0</v>
      </c>
      <c r="F106" s="6">
        <f t="shared" si="14"/>
        <v>0</v>
      </c>
      <c r="G106" s="7">
        <v>0</v>
      </c>
      <c r="H106" s="6">
        <f t="shared" si="13"/>
        <v>0</v>
      </c>
      <c r="I106" s="6">
        <f t="shared" si="12"/>
        <v>0</v>
      </c>
      <c r="J106" s="6">
        <f t="shared" si="12"/>
        <v>0</v>
      </c>
    </row>
    <row r="107" spans="1:10" x14ac:dyDescent="0.25">
      <c r="A107" s="5" t="s">
        <v>161</v>
      </c>
      <c r="B107" s="5" t="s">
        <v>162</v>
      </c>
      <c r="C107" s="5" t="s">
        <v>144</v>
      </c>
      <c r="D107" s="5" t="s">
        <v>79</v>
      </c>
      <c r="E107" s="7">
        <f>VLOOKUP(A107,'[1]scores 2018'!A23:O207,15,FALSE)</f>
        <v>0</v>
      </c>
      <c r="F107" s="6">
        <f t="shared" si="14"/>
        <v>0</v>
      </c>
      <c r="G107" s="7">
        <v>0</v>
      </c>
      <c r="H107" s="6">
        <f t="shared" si="13"/>
        <v>0</v>
      </c>
      <c r="I107" s="6">
        <f t="shared" si="12"/>
        <v>0</v>
      </c>
      <c r="J107" s="6">
        <f t="shared" si="12"/>
        <v>0</v>
      </c>
    </row>
    <row r="108" spans="1:10" x14ac:dyDescent="0.25">
      <c r="A108" s="5" t="s">
        <v>165</v>
      </c>
      <c r="B108" s="5" t="s">
        <v>166</v>
      </c>
      <c r="C108" s="5" t="s">
        <v>27</v>
      </c>
      <c r="D108" s="5" t="s">
        <v>79</v>
      </c>
      <c r="E108" s="7">
        <f>VLOOKUP(A108,'[1]scores 2018'!A26:O210,15,FALSE)</f>
        <v>0</v>
      </c>
      <c r="F108" s="6">
        <f t="shared" si="14"/>
        <v>0</v>
      </c>
      <c r="G108" s="7">
        <v>0</v>
      </c>
      <c r="H108" s="6">
        <f t="shared" si="13"/>
        <v>0</v>
      </c>
      <c r="I108" s="6">
        <f t="shared" si="12"/>
        <v>0</v>
      </c>
      <c r="J108" s="6">
        <f t="shared" si="12"/>
        <v>0</v>
      </c>
    </row>
    <row r="109" spans="1:10" x14ac:dyDescent="0.25">
      <c r="A109" s="5" t="s">
        <v>167</v>
      </c>
      <c r="B109" s="5" t="s">
        <v>168</v>
      </c>
      <c r="C109" s="5" t="s">
        <v>109</v>
      </c>
      <c r="D109" s="5" t="s">
        <v>79</v>
      </c>
      <c r="E109" s="7">
        <f>VLOOKUP(A109,'[1]scores 2018'!A27:O211,15,FALSE)</f>
        <v>0</v>
      </c>
      <c r="F109" s="6">
        <f t="shared" si="14"/>
        <v>0</v>
      </c>
      <c r="G109" s="7">
        <v>0</v>
      </c>
      <c r="H109" s="6">
        <f t="shared" si="13"/>
        <v>0</v>
      </c>
      <c r="I109" s="6">
        <f t="shared" si="12"/>
        <v>0</v>
      </c>
      <c r="J109" s="6">
        <f t="shared" si="12"/>
        <v>0</v>
      </c>
    </row>
    <row r="110" spans="1:10" x14ac:dyDescent="0.25">
      <c r="A110" s="5" t="s">
        <v>169</v>
      </c>
      <c r="B110" s="5" t="s">
        <v>170</v>
      </c>
      <c r="C110" s="5" t="s">
        <v>109</v>
      </c>
      <c r="D110" s="5" t="s">
        <v>79</v>
      </c>
      <c r="E110" s="7">
        <f>VLOOKUP(A110,'[1]scores 2018'!A28:O212,15,FALSE)</f>
        <v>0</v>
      </c>
      <c r="F110" s="6">
        <f t="shared" si="14"/>
        <v>0</v>
      </c>
      <c r="G110" s="7">
        <v>0</v>
      </c>
      <c r="H110" s="6">
        <f t="shared" si="13"/>
        <v>0</v>
      </c>
      <c r="I110" s="6">
        <f t="shared" si="12"/>
        <v>0</v>
      </c>
      <c r="J110" s="6">
        <f t="shared" si="12"/>
        <v>0</v>
      </c>
    </row>
    <row r="111" spans="1:10" x14ac:dyDescent="0.25">
      <c r="A111" s="5" t="s">
        <v>171</v>
      </c>
      <c r="B111" s="5" t="s">
        <v>172</v>
      </c>
      <c r="C111" s="5" t="s">
        <v>109</v>
      </c>
      <c r="D111" s="5" t="s">
        <v>79</v>
      </c>
      <c r="E111" s="7">
        <f>VLOOKUP(A111,'[1]scores 2018'!A29:O213,15,FALSE)</f>
        <v>0</v>
      </c>
      <c r="F111" s="6">
        <f t="shared" si="14"/>
        <v>0</v>
      </c>
      <c r="G111" s="7">
        <v>0</v>
      </c>
      <c r="H111" s="6">
        <f t="shared" si="13"/>
        <v>0</v>
      </c>
      <c r="I111" s="6">
        <f t="shared" si="12"/>
        <v>0</v>
      </c>
      <c r="J111" s="6">
        <f t="shared" si="12"/>
        <v>0</v>
      </c>
    </row>
    <row r="112" spans="1:10" x14ac:dyDescent="0.25">
      <c r="A112" s="5" t="s">
        <v>173</v>
      </c>
      <c r="B112" s="5" t="s">
        <v>174</v>
      </c>
      <c r="C112" s="5" t="s">
        <v>109</v>
      </c>
      <c r="D112" s="5" t="s">
        <v>79</v>
      </c>
      <c r="E112" s="7">
        <f>VLOOKUP(A112,'[1]scores 2018'!A30:O214,15,FALSE)</f>
        <v>0</v>
      </c>
      <c r="F112" s="6">
        <f t="shared" si="14"/>
        <v>0</v>
      </c>
      <c r="G112" s="7">
        <v>0</v>
      </c>
      <c r="H112" s="6">
        <f t="shared" si="13"/>
        <v>0</v>
      </c>
      <c r="I112" s="6">
        <f t="shared" si="12"/>
        <v>0</v>
      </c>
      <c r="J112" s="6">
        <f t="shared" si="12"/>
        <v>0</v>
      </c>
    </row>
    <row r="113" spans="1:10" x14ac:dyDescent="0.25">
      <c r="A113" s="5" t="s">
        <v>175</v>
      </c>
      <c r="B113" s="5" t="s">
        <v>176</v>
      </c>
      <c r="C113" s="5" t="s">
        <v>109</v>
      </c>
      <c r="D113" s="5" t="s">
        <v>20</v>
      </c>
      <c r="E113" s="7">
        <f>VLOOKUP(A113,'[1]scores 2018'!A31:O215,15,FALSE)</f>
        <v>0</v>
      </c>
      <c r="F113" s="6">
        <f t="shared" si="14"/>
        <v>0</v>
      </c>
      <c r="G113" s="7">
        <v>0</v>
      </c>
      <c r="H113" s="6">
        <f t="shared" si="13"/>
        <v>0</v>
      </c>
      <c r="I113" s="6">
        <f t="shared" si="12"/>
        <v>0</v>
      </c>
      <c r="J113" s="6">
        <f t="shared" si="12"/>
        <v>0</v>
      </c>
    </row>
    <row r="114" spans="1:10" x14ac:dyDescent="0.25">
      <c r="A114" s="5" t="s">
        <v>177</v>
      </c>
      <c r="B114" s="5" t="s">
        <v>178</v>
      </c>
      <c r="C114" s="5" t="s">
        <v>141</v>
      </c>
      <c r="D114" s="5" t="s">
        <v>20</v>
      </c>
      <c r="E114" s="7">
        <f>VLOOKUP(A114,'[1]scores 2018'!A32:O216,15,FALSE)</f>
        <v>0</v>
      </c>
      <c r="F114" s="6">
        <f t="shared" si="14"/>
        <v>0</v>
      </c>
      <c r="G114" s="7">
        <v>0</v>
      </c>
      <c r="H114" s="6">
        <f t="shared" si="13"/>
        <v>0</v>
      </c>
      <c r="I114" s="6">
        <f t="shared" si="12"/>
        <v>0</v>
      </c>
      <c r="J114" s="6">
        <f t="shared" si="12"/>
        <v>0</v>
      </c>
    </row>
    <row r="115" spans="1:10" x14ac:dyDescent="0.25">
      <c r="A115" s="5" t="s">
        <v>179</v>
      </c>
      <c r="B115" s="5" t="s">
        <v>180</v>
      </c>
      <c r="C115" s="5" t="s">
        <v>109</v>
      </c>
      <c r="D115" s="5" t="s">
        <v>20</v>
      </c>
      <c r="E115" s="7">
        <f>VLOOKUP(A115,'[1]scores 2018'!A33:O217,15,FALSE)</f>
        <v>0</v>
      </c>
      <c r="F115" s="6">
        <f t="shared" si="14"/>
        <v>0</v>
      </c>
      <c r="G115" s="7">
        <v>0</v>
      </c>
      <c r="H115" s="6">
        <f t="shared" si="13"/>
        <v>0</v>
      </c>
      <c r="I115" s="6">
        <f t="shared" si="12"/>
        <v>0</v>
      </c>
      <c r="J115" s="6">
        <f t="shared" si="12"/>
        <v>0</v>
      </c>
    </row>
    <row r="116" spans="1:10" x14ac:dyDescent="0.25">
      <c r="A116" s="5" t="s">
        <v>181</v>
      </c>
      <c r="B116" s="5" t="s">
        <v>182</v>
      </c>
      <c r="C116" s="5" t="s">
        <v>27</v>
      </c>
      <c r="D116" s="5" t="s">
        <v>20</v>
      </c>
      <c r="E116" s="7">
        <f>VLOOKUP(A116,'[1]scores 2018'!A34:O218,15,FALSE)</f>
        <v>0</v>
      </c>
      <c r="F116" s="6">
        <f t="shared" si="14"/>
        <v>0</v>
      </c>
      <c r="G116" s="7">
        <v>0</v>
      </c>
      <c r="H116" s="6">
        <f t="shared" si="13"/>
        <v>0</v>
      </c>
      <c r="I116" s="6">
        <f t="shared" si="12"/>
        <v>0</v>
      </c>
      <c r="J116" s="6">
        <f t="shared" si="12"/>
        <v>0</v>
      </c>
    </row>
    <row r="117" spans="1:10" x14ac:dyDescent="0.25">
      <c r="A117" s="5" t="s">
        <v>186</v>
      </c>
      <c r="B117" s="5" t="s">
        <v>187</v>
      </c>
      <c r="C117" s="5" t="s">
        <v>109</v>
      </c>
      <c r="D117" s="5" t="s">
        <v>20</v>
      </c>
      <c r="E117" s="7">
        <f>VLOOKUP(A117,'[1]scores 2018'!A37:O221,15,FALSE)</f>
        <v>0</v>
      </c>
      <c r="F117" s="6">
        <f t="shared" si="14"/>
        <v>0</v>
      </c>
      <c r="G117" s="7">
        <v>0</v>
      </c>
      <c r="H117" s="6">
        <f t="shared" si="13"/>
        <v>0</v>
      </c>
      <c r="I117" s="6">
        <f t="shared" si="12"/>
        <v>0</v>
      </c>
      <c r="J117" s="6">
        <f t="shared" si="12"/>
        <v>0</v>
      </c>
    </row>
    <row r="118" spans="1:10" x14ac:dyDescent="0.25">
      <c r="A118" s="5" t="s">
        <v>193</v>
      </c>
      <c r="B118" s="5" t="s">
        <v>194</v>
      </c>
      <c r="C118" s="5" t="s">
        <v>109</v>
      </c>
      <c r="D118" s="5" t="s">
        <v>192</v>
      </c>
      <c r="E118" s="7">
        <f>VLOOKUP(A118,'[1]scores 2018'!A41:O225,15,FALSE)</f>
        <v>0</v>
      </c>
      <c r="F118" s="6">
        <f t="shared" si="14"/>
        <v>0</v>
      </c>
      <c r="G118" s="7">
        <v>0</v>
      </c>
      <c r="H118" s="6">
        <f t="shared" si="13"/>
        <v>0</v>
      </c>
      <c r="I118" s="6">
        <f t="shared" si="12"/>
        <v>0</v>
      </c>
      <c r="J118" s="6">
        <f t="shared" si="12"/>
        <v>0</v>
      </c>
    </row>
    <row r="119" spans="1:10" x14ac:dyDescent="0.25">
      <c r="A119" s="5" t="s">
        <v>200</v>
      </c>
      <c r="B119" s="5" t="s">
        <v>201</v>
      </c>
      <c r="C119" s="5" t="s">
        <v>109</v>
      </c>
      <c r="D119" s="5" t="s">
        <v>199</v>
      </c>
      <c r="E119" s="7">
        <f>VLOOKUP(A119,'[1]scores 2018'!A45:O229,15,FALSE)</f>
        <v>0</v>
      </c>
      <c r="F119" s="6">
        <f t="shared" si="14"/>
        <v>0</v>
      </c>
      <c r="G119" s="7">
        <v>0</v>
      </c>
      <c r="H119" s="6">
        <f t="shared" si="13"/>
        <v>0</v>
      </c>
      <c r="I119" s="6">
        <f t="shared" ref="I119:J178" si="15">+H119</f>
        <v>0</v>
      </c>
      <c r="J119" s="6">
        <f t="shared" si="15"/>
        <v>0</v>
      </c>
    </row>
    <row r="120" spans="1:10" x14ac:dyDescent="0.25">
      <c r="A120" s="5" t="s">
        <v>202</v>
      </c>
      <c r="B120" s="5" t="s">
        <v>203</v>
      </c>
      <c r="C120" s="5" t="s">
        <v>109</v>
      </c>
      <c r="D120" s="5" t="s">
        <v>199</v>
      </c>
      <c r="E120" s="7">
        <f>VLOOKUP(A120,'[1]scores 2018'!A47:O231,15,FALSE)</f>
        <v>0</v>
      </c>
      <c r="F120" s="6">
        <f t="shared" si="14"/>
        <v>0</v>
      </c>
      <c r="G120" s="7">
        <v>0</v>
      </c>
      <c r="H120" s="6">
        <f t="shared" si="13"/>
        <v>0</v>
      </c>
      <c r="I120" s="6">
        <f t="shared" si="15"/>
        <v>0</v>
      </c>
      <c r="J120" s="6">
        <f t="shared" si="15"/>
        <v>0</v>
      </c>
    </row>
    <row r="121" spans="1:10" x14ac:dyDescent="0.25">
      <c r="A121" s="5" t="s">
        <v>208</v>
      </c>
      <c r="B121" s="5" t="s">
        <v>209</v>
      </c>
      <c r="C121" s="5" t="s">
        <v>109</v>
      </c>
      <c r="D121" s="5" t="s">
        <v>199</v>
      </c>
      <c r="E121" s="7">
        <f>VLOOKUP(A121,'[1]scores 2018'!A50:O234,15,FALSE)</f>
        <v>0</v>
      </c>
      <c r="F121" s="6">
        <f t="shared" si="14"/>
        <v>0</v>
      </c>
      <c r="G121" s="7">
        <v>0</v>
      </c>
      <c r="H121" s="6">
        <f t="shared" si="13"/>
        <v>0</v>
      </c>
      <c r="I121" s="6">
        <f t="shared" si="15"/>
        <v>0</v>
      </c>
      <c r="J121" s="6">
        <f t="shared" si="15"/>
        <v>0</v>
      </c>
    </row>
    <row r="122" spans="1:10" x14ac:dyDescent="0.25">
      <c r="A122" s="5" t="s">
        <v>214</v>
      </c>
      <c r="B122" s="5" t="s">
        <v>215</v>
      </c>
      <c r="C122" s="5" t="s">
        <v>109</v>
      </c>
      <c r="D122" s="5" t="s">
        <v>199</v>
      </c>
      <c r="E122" s="7">
        <f>VLOOKUP(A122,'[1]scores 2018'!A54:O238,15,FALSE)</f>
        <v>0</v>
      </c>
      <c r="F122" s="6">
        <f t="shared" si="14"/>
        <v>0</v>
      </c>
      <c r="G122" s="7">
        <v>0</v>
      </c>
      <c r="H122" s="6">
        <f t="shared" ref="H122:H179" si="16">+G122*H$180/G$180</f>
        <v>0</v>
      </c>
      <c r="I122" s="6">
        <f t="shared" si="15"/>
        <v>0</v>
      </c>
      <c r="J122" s="6">
        <f t="shared" si="15"/>
        <v>0</v>
      </c>
    </row>
    <row r="123" spans="1:10" x14ac:dyDescent="0.25">
      <c r="A123" s="5" t="s">
        <v>218</v>
      </c>
      <c r="B123" s="5" t="s">
        <v>219</v>
      </c>
      <c r="C123" s="5" t="s">
        <v>109</v>
      </c>
      <c r="D123" s="5" t="s">
        <v>199</v>
      </c>
      <c r="E123" s="7">
        <f>VLOOKUP(A123,'[1]scores 2018'!A56:O240,15,FALSE)</f>
        <v>0</v>
      </c>
      <c r="F123" s="6">
        <f t="shared" si="14"/>
        <v>0</v>
      </c>
      <c r="G123" s="7">
        <v>0</v>
      </c>
      <c r="H123" s="6">
        <f t="shared" si="16"/>
        <v>0</v>
      </c>
      <c r="I123" s="6">
        <f t="shared" si="15"/>
        <v>0</v>
      </c>
      <c r="J123" s="6">
        <f t="shared" si="15"/>
        <v>0</v>
      </c>
    </row>
    <row r="124" spans="1:10" x14ac:dyDescent="0.25">
      <c r="A124" s="5" t="s">
        <v>222</v>
      </c>
      <c r="B124" s="5" t="s">
        <v>223</v>
      </c>
      <c r="C124" s="5" t="s">
        <v>27</v>
      </c>
      <c r="D124" s="5" t="s">
        <v>68</v>
      </c>
      <c r="E124" s="7">
        <f>VLOOKUP(A124,'[1]scores 2018'!A60:O244,15,FALSE)</f>
        <v>0</v>
      </c>
      <c r="F124" s="6">
        <f t="shared" si="14"/>
        <v>0</v>
      </c>
      <c r="G124" s="7">
        <v>0</v>
      </c>
      <c r="H124" s="6">
        <f t="shared" si="16"/>
        <v>0</v>
      </c>
      <c r="I124" s="6">
        <f t="shared" si="15"/>
        <v>0</v>
      </c>
      <c r="J124" s="6">
        <f t="shared" si="15"/>
        <v>0</v>
      </c>
    </row>
    <row r="125" spans="1:10" x14ac:dyDescent="0.25">
      <c r="A125" s="5" t="s">
        <v>224</v>
      </c>
      <c r="B125" s="5" t="s">
        <v>225</v>
      </c>
      <c r="C125" s="5" t="s">
        <v>109</v>
      </c>
      <c r="D125" s="5" t="s">
        <v>68</v>
      </c>
      <c r="E125" s="7">
        <f>VLOOKUP(A125,'[1]scores 2018'!A62:O246,15,FALSE)</f>
        <v>0</v>
      </c>
      <c r="F125" s="6">
        <f t="shared" si="14"/>
        <v>0</v>
      </c>
      <c r="G125" s="7">
        <v>0</v>
      </c>
      <c r="H125" s="6">
        <f t="shared" si="16"/>
        <v>0</v>
      </c>
      <c r="I125" s="6">
        <f t="shared" si="15"/>
        <v>0</v>
      </c>
      <c r="J125" s="6">
        <f t="shared" si="15"/>
        <v>0</v>
      </c>
    </row>
    <row r="126" spans="1:10" x14ac:dyDescent="0.25">
      <c r="A126" s="5" t="s">
        <v>228</v>
      </c>
      <c r="B126" s="5" t="s">
        <v>229</v>
      </c>
      <c r="C126" s="5" t="s">
        <v>109</v>
      </c>
      <c r="D126" s="5" t="s">
        <v>68</v>
      </c>
      <c r="E126" s="7">
        <f>VLOOKUP(A126,'[1]scores 2018'!A64:O248,15,FALSE)</f>
        <v>0</v>
      </c>
      <c r="F126" s="6">
        <f t="shared" si="14"/>
        <v>0</v>
      </c>
      <c r="G126" s="7">
        <v>0</v>
      </c>
      <c r="H126" s="6">
        <f t="shared" si="16"/>
        <v>0</v>
      </c>
      <c r="I126" s="6">
        <f t="shared" si="15"/>
        <v>0</v>
      </c>
      <c r="J126" s="6">
        <f t="shared" si="15"/>
        <v>0</v>
      </c>
    </row>
    <row r="127" spans="1:10" x14ac:dyDescent="0.25">
      <c r="A127" s="5" t="s">
        <v>230</v>
      </c>
      <c r="B127" s="5" t="s">
        <v>231</v>
      </c>
      <c r="C127" s="5" t="s">
        <v>109</v>
      </c>
      <c r="D127" s="5" t="s">
        <v>68</v>
      </c>
      <c r="E127" s="7">
        <f>VLOOKUP(A127,'[1]scores 2018'!A65:O249,15,FALSE)</f>
        <v>0</v>
      </c>
      <c r="F127" s="6">
        <f t="shared" si="14"/>
        <v>0</v>
      </c>
      <c r="G127" s="7">
        <v>0</v>
      </c>
      <c r="H127" s="6">
        <f t="shared" si="16"/>
        <v>0</v>
      </c>
      <c r="I127" s="6">
        <f t="shared" si="15"/>
        <v>0</v>
      </c>
      <c r="J127" s="6">
        <f t="shared" si="15"/>
        <v>0</v>
      </c>
    </row>
    <row r="128" spans="1:10" x14ac:dyDescent="0.25">
      <c r="A128" s="5" t="s">
        <v>232</v>
      </c>
      <c r="B128" s="5" t="s">
        <v>233</v>
      </c>
      <c r="C128" s="5" t="s">
        <v>109</v>
      </c>
      <c r="D128" s="5" t="s">
        <v>68</v>
      </c>
      <c r="E128" s="7">
        <f>VLOOKUP(A128,'[1]scores 2018'!A66:O250,15,FALSE)</f>
        <v>0</v>
      </c>
      <c r="F128" s="6">
        <f t="shared" si="14"/>
        <v>0</v>
      </c>
      <c r="G128" s="7">
        <v>0</v>
      </c>
      <c r="H128" s="6">
        <f t="shared" si="16"/>
        <v>0</v>
      </c>
      <c r="I128" s="6">
        <f t="shared" si="15"/>
        <v>0</v>
      </c>
      <c r="J128" s="6">
        <f t="shared" si="15"/>
        <v>0</v>
      </c>
    </row>
    <row r="129" spans="1:10" x14ac:dyDescent="0.25">
      <c r="A129" s="5" t="s">
        <v>234</v>
      </c>
      <c r="B129" s="5" t="s">
        <v>235</v>
      </c>
      <c r="C129" s="5" t="s">
        <v>109</v>
      </c>
      <c r="D129" s="5" t="s">
        <v>68</v>
      </c>
      <c r="E129" s="7">
        <f>VLOOKUP(A129,'[1]scores 2018'!A67:O251,15,FALSE)</f>
        <v>0</v>
      </c>
      <c r="F129" s="6">
        <f t="shared" si="14"/>
        <v>0</v>
      </c>
      <c r="G129" s="7">
        <v>0</v>
      </c>
      <c r="H129" s="6">
        <f t="shared" si="16"/>
        <v>0</v>
      </c>
      <c r="I129" s="6">
        <f t="shared" si="15"/>
        <v>0</v>
      </c>
      <c r="J129" s="6">
        <f t="shared" si="15"/>
        <v>0</v>
      </c>
    </row>
    <row r="130" spans="1:10" x14ac:dyDescent="0.25">
      <c r="A130" s="5" t="s">
        <v>236</v>
      </c>
      <c r="B130" s="5" t="s">
        <v>237</v>
      </c>
      <c r="C130" s="5" t="s">
        <v>109</v>
      </c>
      <c r="D130" s="5" t="s">
        <v>68</v>
      </c>
      <c r="E130" s="7">
        <f>VLOOKUP(A130,'[1]scores 2018'!A68:O252,15,FALSE)</f>
        <v>0</v>
      </c>
      <c r="F130" s="6">
        <f t="shared" ref="F130:F179" si="17">+E130*F$180/E$180</f>
        <v>0</v>
      </c>
      <c r="G130" s="7">
        <v>0</v>
      </c>
      <c r="H130" s="6">
        <f t="shared" si="16"/>
        <v>0</v>
      </c>
      <c r="I130" s="6">
        <f t="shared" si="15"/>
        <v>0</v>
      </c>
      <c r="J130" s="6">
        <f t="shared" si="15"/>
        <v>0</v>
      </c>
    </row>
    <row r="131" spans="1:10" x14ac:dyDescent="0.25">
      <c r="A131" s="5" t="s">
        <v>238</v>
      </c>
      <c r="B131" s="5" t="s">
        <v>239</v>
      </c>
      <c r="C131" s="5" t="s">
        <v>109</v>
      </c>
      <c r="D131" s="5" t="s">
        <v>68</v>
      </c>
      <c r="E131" s="7">
        <f>VLOOKUP(A131,'[1]scores 2018'!A69:O253,15,FALSE)</f>
        <v>0</v>
      </c>
      <c r="F131" s="6">
        <f t="shared" si="17"/>
        <v>0</v>
      </c>
      <c r="G131" s="7">
        <v>0</v>
      </c>
      <c r="H131" s="6">
        <f t="shared" si="16"/>
        <v>0</v>
      </c>
      <c r="I131" s="6">
        <f t="shared" si="15"/>
        <v>0</v>
      </c>
      <c r="J131" s="6">
        <f t="shared" si="15"/>
        <v>0</v>
      </c>
    </row>
    <row r="132" spans="1:10" x14ac:dyDescent="0.25">
      <c r="A132" s="5" t="s">
        <v>240</v>
      </c>
      <c r="B132" s="5" t="s">
        <v>241</v>
      </c>
      <c r="C132" s="5" t="s">
        <v>109</v>
      </c>
      <c r="D132" s="5" t="s">
        <v>68</v>
      </c>
      <c r="E132" s="7">
        <f>VLOOKUP(A132,'[1]scores 2018'!A70:O254,15,FALSE)</f>
        <v>0</v>
      </c>
      <c r="F132" s="6">
        <f t="shared" si="17"/>
        <v>0</v>
      </c>
      <c r="G132" s="7">
        <v>0</v>
      </c>
      <c r="H132" s="6">
        <f t="shared" si="16"/>
        <v>0</v>
      </c>
      <c r="I132" s="6">
        <f t="shared" si="15"/>
        <v>0</v>
      </c>
      <c r="J132" s="6">
        <f t="shared" si="15"/>
        <v>0</v>
      </c>
    </row>
    <row r="133" spans="1:10" x14ac:dyDescent="0.25">
      <c r="A133" s="5" t="s">
        <v>242</v>
      </c>
      <c r="B133" s="5" t="s">
        <v>243</v>
      </c>
      <c r="C133" s="5" t="s">
        <v>109</v>
      </c>
      <c r="D133" s="5" t="s">
        <v>68</v>
      </c>
      <c r="E133" s="7">
        <f>VLOOKUP(A133,'[1]scores 2018'!A71:O255,15,FALSE)</f>
        <v>0</v>
      </c>
      <c r="F133" s="6">
        <f t="shared" si="17"/>
        <v>0</v>
      </c>
      <c r="G133" s="7">
        <v>0</v>
      </c>
      <c r="H133" s="6">
        <f t="shared" si="16"/>
        <v>0</v>
      </c>
      <c r="I133" s="6">
        <f t="shared" si="15"/>
        <v>0</v>
      </c>
      <c r="J133" s="6">
        <f t="shared" si="15"/>
        <v>0</v>
      </c>
    </row>
    <row r="134" spans="1:10" x14ac:dyDescent="0.25">
      <c r="A134" s="5" t="s">
        <v>246</v>
      </c>
      <c r="B134" s="5" t="s">
        <v>247</v>
      </c>
      <c r="C134" s="5" t="s">
        <v>109</v>
      </c>
      <c r="D134" s="5" t="s">
        <v>68</v>
      </c>
      <c r="E134" s="7">
        <f>VLOOKUP(A134,'[1]scores 2018'!A73:O257,15,FALSE)</f>
        <v>0</v>
      </c>
      <c r="F134" s="6">
        <f t="shared" si="17"/>
        <v>0</v>
      </c>
      <c r="G134" s="7">
        <v>0</v>
      </c>
      <c r="H134" s="6">
        <f t="shared" si="16"/>
        <v>0</v>
      </c>
      <c r="I134" s="6">
        <f t="shared" si="15"/>
        <v>0</v>
      </c>
      <c r="J134" s="6">
        <f t="shared" si="15"/>
        <v>0</v>
      </c>
    </row>
    <row r="135" spans="1:10" x14ac:dyDescent="0.25">
      <c r="A135" s="5" t="s">
        <v>248</v>
      </c>
      <c r="B135" s="5" t="s">
        <v>249</v>
      </c>
      <c r="C135" s="5" t="s">
        <v>109</v>
      </c>
      <c r="D135" s="5" t="s">
        <v>68</v>
      </c>
      <c r="E135" s="7">
        <f>VLOOKUP(A135,'[1]scores 2018'!A74:O258,15,FALSE)</f>
        <v>0</v>
      </c>
      <c r="F135" s="6">
        <f t="shared" si="17"/>
        <v>0</v>
      </c>
      <c r="G135" s="7">
        <v>0</v>
      </c>
      <c r="H135" s="6">
        <f t="shared" si="16"/>
        <v>0</v>
      </c>
      <c r="I135" s="6">
        <f t="shared" si="15"/>
        <v>0</v>
      </c>
      <c r="J135" s="6">
        <f t="shared" si="15"/>
        <v>0</v>
      </c>
    </row>
    <row r="136" spans="1:10" x14ac:dyDescent="0.25">
      <c r="A136" s="5" t="s">
        <v>256</v>
      </c>
      <c r="B136" s="5" t="s">
        <v>257</v>
      </c>
      <c r="C136" s="5" t="s">
        <v>27</v>
      </c>
      <c r="D136" s="5" t="s">
        <v>250</v>
      </c>
      <c r="E136" s="7">
        <f>VLOOKUP(A136,'[1]scores 2018'!A83:O267,15,FALSE)</f>
        <v>0</v>
      </c>
      <c r="F136" s="6">
        <f t="shared" si="17"/>
        <v>0</v>
      </c>
      <c r="G136" s="7">
        <v>0</v>
      </c>
      <c r="H136" s="6">
        <f t="shared" si="16"/>
        <v>0</v>
      </c>
      <c r="I136" s="6">
        <f t="shared" si="15"/>
        <v>0</v>
      </c>
      <c r="J136" s="6">
        <f t="shared" si="15"/>
        <v>0</v>
      </c>
    </row>
    <row r="137" spans="1:10" x14ac:dyDescent="0.25">
      <c r="A137" s="5" t="s">
        <v>258</v>
      </c>
      <c r="B137" s="5" t="s">
        <v>259</v>
      </c>
      <c r="C137" s="5" t="s">
        <v>27</v>
      </c>
      <c r="D137" s="5" t="s">
        <v>250</v>
      </c>
      <c r="E137" s="7">
        <f>VLOOKUP(A137,'[1]scores 2018'!A84:O268,15,FALSE)</f>
        <v>0</v>
      </c>
      <c r="F137" s="6">
        <f t="shared" si="17"/>
        <v>0</v>
      </c>
      <c r="G137" s="7">
        <v>0</v>
      </c>
      <c r="H137" s="6">
        <f t="shared" si="16"/>
        <v>0</v>
      </c>
      <c r="I137" s="6">
        <f t="shared" si="15"/>
        <v>0</v>
      </c>
      <c r="J137" s="6">
        <f t="shared" si="15"/>
        <v>0</v>
      </c>
    </row>
    <row r="138" spans="1:10" x14ac:dyDescent="0.25">
      <c r="A138" s="5" t="s">
        <v>263</v>
      </c>
      <c r="B138" s="5" t="s">
        <v>264</v>
      </c>
      <c r="C138" s="5" t="s">
        <v>27</v>
      </c>
      <c r="D138" s="5" t="s">
        <v>250</v>
      </c>
      <c r="E138" s="7">
        <f>VLOOKUP(A138,'[1]scores 2018'!A86:O270,15,FALSE)</f>
        <v>0</v>
      </c>
      <c r="F138" s="6">
        <f t="shared" si="17"/>
        <v>0</v>
      </c>
      <c r="G138" s="7">
        <v>0</v>
      </c>
      <c r="H138" s="6">
        <f t="shared" si="16"/>
        <v>0</v>
      </c>
      <c r="I138" s="6">
        <f t="shared" si="15"/>
        <v>0</v>
      </c>
      <c r="J138" s="6">
        <f t="shared" si="15"/>
        <v>0</v>
      </c>
    </row>
    <row r="139" spans="1:10" x14ac:dyDescent="0.25">
      <c r="A139" s="5" t="s">
        <v>271</v>
      </c>
      <c r="B139" s="5" t="s">
        <v>272</v>
      </c>
      <c r="C139" s="5" t="s">
        <v>109</v>
      </c>
      <c r="D139" s="5" t="s">
        <v>250</v>
      </c>
      <c r="E139" s="7">
        <f>VLOOKUP(A139,'[1]scores 2018'!A91:O275,15,FALSE)</f>
        <v>0</v>
      </c>
      <c r="F139" s="6">
        <f t="shared" si="17"/>
        <v>0</v>
      </c>
      <c r="G139" s="7">
        <v>0</v>
      </c>
      <c r="H139" s="6">
        <f t="shared" si="16"/>
        <v>0</v>
      </c>
      <c r="I139" s="6">
        <f t="shared" si="15"/>
        <v>0</v>
      </c>
      <c r="J139" s="6">
        <f t="shared" si="15"/>
        <v>0</v>
      </c>
    </row>
    <row r="140" spans="1:10" x14ac:dyDescent="0.25">
      <c r="A140" s="5" t="s">
        <v>273</v>
      </c>
      <c r="B140" s="5" t="s">
        <v>274</v>
      </c>
      <c r="C140" s="5" t="s">
        <v>109</v>
      </c>
      <c r="D140" s="5" t="s">
        <v>250</v>
      </c>
      <c r="E140" s="7">
        <f>VLOOKUP(A140,'[1]scores 2018'!A92:O276,15,FALSE)</f>
        <v>0</v>
      </c>
      <c r="F140" s="6">
        <f t="shared" si="17"/>
        <v>0</v>
      </c>
      <c r="G140" s="7">
        <v>0</v>
      </c>
      <c r="H140" s="6">
        <f t="shared" si="16"/>
        <v>0</v>
      </c>
      <c r="I140" s="6">
        <f t="shared" si="15"/>
        <v>0</v>
      </c>
      <c r="J140" s="6">
        <f t="shared" si="15"/>
        <v>0</v>
      </c>
    </row>
    <row r="141" spans="1:10" x14ac:dyDescent="0.25">
      <c r="A141" s="5" t="s">
        <v>275</v>
      </c>
      <c r="B141" s="5" t="s">
        <v>276</v>
      </c>
      <c r="C141" s="5" t="s">
        <v>144</v>
      </c>
      <c r="D141" s="5" t="s">
        <v>250</v>
      </c>
      <c r="E141" s="7">
        <f>VLOOKUP(A141,'[1]scores 2018'!A93:O277,15,FALSE)</f>
        <v>0</v>
      </c>
      <c r="F141" s="6">
        <f t="shared" si="17"/>
        <v>0</v>
      </c>
      <c r="G141" s="7">
        <v>0</v>
      </c>
      <c r="H141" s="6">
        <f t="shared" si="16"/>
        <v>0</v>
      </c>
      <c r="I141" s="6">
        <f t="shared" si="15"/>
        <v>0</v>
      </c>
      <c r="J141" s="6">
        <f t="shared" si="15"/>
        <v>0</v>
      </c>
    </row>
    <row r="142" spans="1:10" x14ac:dyDescent="0.25">
      <c r="A142" s="5" t="s">
        <v>279</v>
      </c>
      <c r="B142" s="5" t="s">
        <v>280</v>
      </c>
      <c r="C142" s="5" t="s">
        <v>141</v>
      </c>
      <c r="D142" s="5" t="s">
        <v>250</v>
      </c>
      <c r="E142" s="7">
        <f>VLOOKUP(A142,'[1]scores 2018'!A95:O279,15,FALSE)</f>
        <v>0</v>
      </c>
      <c r="F142" s="6">
        <f t="shared" si="17"/>
        <v>0</v>
      </c>
      <c r="G142" s="7">
        <v>0</v>
      </c>
      <c r="H142" s="6">
        <f t="shared" si="16"/>
        <v>0</v>
      </c>
      <c r="I142" s="6">
        <f t="shared" si="15"/>
        <v>0</v>
      </c>
      <c r="J142" s="6">
        <f t="shared" si="15"/>
        <v>0</v>
      </c>
    </row>
    <row r="143" spans="1:10" x14ac:dyDescent="0.25">
      <c r="A143" s="5" t="s">
        <v>281</v>
      </c>
      <c r="B143" s="5" t="s">
        <v>282</v>
      </c>
      <c r="C143" s="5" t="s">
        <v>27</v>
      </c>
      <c r="D143" s="5" t="s">
        <v>250</v>
      </c>
      <c r="E143" s="7">
        <f>VLOOKUP(A143,'[1]scores 2018'!A96:O280,15,FALSE)</f>
        <v>0</v>
      </c>
      <c r="F143" s="6">
        <f t="shared" si="17"/>
        <v>0</v>
      </c>
      <c r="G143" s="7">
        <v>0</v>
      </c>
      <c r="H143" s="6">
        <f t="shared" si="16"/>
        <v>0</v>
      </c>
      <c r="I143" s="6">
        <f t="shared" si="15"/>
        <v>0</v>
      </c>
      <c r="J143" s="6">
        <f t="shared" si="15"/>
        <v>0</v>
      </c>
    </row>
    <row r="144" spans="1:10" x14ac:dyDescent="0.25">
      <c r="A144" s="5" t="s">
        <v>283</v>
      </c>
      <c r="B144" s="5" t="s">
        <v>284</v>
      </c>
      <c r="C144" s="5" t="s">
        <v>109</v>
      </c>
      <c r="D144" s="5" t="s">
        <v>250</v>
      </c>
      <c r="E144" s="7">
        <f>VLOOKUP(A144,'[1]scores 2018'!A97:O281,15,FALSE)</f>
        <v>0</v>
      </c>
      <c r="F144" s="6">
        <f t="shared" si="17"/>
        <v>0</v>
      </c>
      <c r="G144" s="7">
        <v>0</v>
      </c>
      <c r="H144" s="6">
        <f t="shared" si="16"/>
        <v>0</v>
      </c>
      <c r="I144" s="6">
        <f t="shared" si="15"/>
        <v>0</v>
      </c>
      <c r="J144" s="6">
        <f t="shared" si="15"/>
        <v>0</v>
      </c>
    </row>
    <row r="145" spans="1:10" x14ac:dyDescent="0.25">
      <c r="A145" s="5" t="s">
        <v>285</v>
      </c>
      <c r="B145" s="5" t="s">
        <v>286</v>
      </c>
      <c r="C145" s="5" t="s">
        <v>109</v>
      </c>
      <c r="D145" s="5" t="s">
        <v>250</v>
      </c>
      <c r="E145" s="7">
        <f>VLOOKUP(A145,'[1]scores 2018'!A98:O282,15,FALSE)</f>
        <v>0</v>
      </c>
      <c r="F145" s="6">
        <f t="shared" si="17"/>
        <v>0</v>
      </c>
      <c r="G145" s="7">
        <v>0</v>
      </c>
      <c r="H145" s="6">
        <f t="shared" si="16"/>
        <v>0</v>
      </c>
      <c r="I145" s="6">
        <f t="shared" si="15"/>
        <v>0</v>
      </c>
      <c r="J145" s="6">
        <f t="shared" si="15"/>
        <v>0</v>
      </c>
    </row>
    <row r="146" spans="1:10" x14ac:dyDescent="0.25">
      <c r="A146" s="5" t="s">
        <v>287</v>
      </c>
      <c r="B146" s="5" t="s">
        <v>288</v>
      </c>
      <c r="C146" s="5" t="s">
        <v>109</v>
      </c>
      <c r="D146" s="5" t="s">
        <v>250</v>
      </c>
      <c r="E146" s="7">
        <f>VLOOKUP(A146,'[1]scores 2018'!A99:O283,15,FALSE)</f>
        <v>0</v>
      </c>
      <c r="F146" s="6">
        <f t="shared" si="17"/>
        <v>0</v>
      </c>
      <c r="G146" s="7">
        <v>0</v>
      </c>
      <c r="H146" s="6">
        <f t="shared" si="16"/>
        <v>0</v>
      </c>
      <c r="I146" s="6">
        <f t="shared" si="15"/>
        <v>0</v>
      </c>
      <c r="J146" s="6">
        <f t="shared" si="15"/>
        <v>0</v>
      </c>
    </row>
    <row r="147" spans="1:10" x14ac:dyDescent="0.25">
      <c r="A147" s="5" t="s">
        <v>295</v>
      </c>
      <c r="B147" s="5" t="s">
        <v>296</v>
      </c>
      <c r="C147" s="5" t="s">
        <v>27</v>
      </c>
      <c r="D147" s="5" t="s">
        <v>250</v>
      </c>
      <c r="E147" s="7">
        <f>VLOOKUP(A147,'[1]scores 2018'!A105:O289,15,FALSE)</f>
        <v>0</v>
      </c>
      <c r="F147" s="6">
        <f>+E147*F$180/E$180</f>
        <v>0</v>
      </c>
      <c r="G147" s="7">
        <v>0</v>
      </c>
      <c r="H147" s="6">
        <f>+G147*H$180/G$180</f>
        <v>0</v>
      </c>
      <c r="I147" s="6">
        <f>+H147</f>
        <v>0</v>
      </c>
      <c r="J147" s="6">
        <f t="shared" si="15"/>
        <v>0</v>
      </c>
    </row>
    <row r="148" spans="1:10" x14ac:dyDescent="0.25">
      <c r="A148" s="5" t="s">
        <v>291</v>
      </c>
      <c r="B148" s="5" t="s">
        <v>292</v>
      </c>
      <c r="C148" s="5" t="s">
        <v>109</v>
      </c>
      <c r="D148" s="5" t="s">
        <v>250</v>
      </c>
      <c r="E148" s="7">
        <f>VLOOKUP(A148,'[1]scores 2018'!A102:O286,15,FALSE)</f>
        <v>0</v>
      </c>
      <c r="F148" s="6">
        <f t="shared" si="17"/>
        <v>0</v>
      </c>
      <c r="G148" s="7">
        <v>0</v>
      </c>
      <c r="H148" s="6">
        <f t="shared" si="16"/>
        <v>0</v>
      </c>
      <c r="I148" s="6">
        <f t="shared" si="15"/>
        <v>0</v>
      </c>
      <c r="J148" s="6">
        <f t="shared" si="15"/>
        <v>0</v>
      </c>
    </row>
    <row r="149" spans="1:10" x14ac:dyDescent="0.25">
      <c r="A149" s="5" t="s">
        <v>297</v>
      </c>
      <c r="B149" s="5" t="s">
        <v>298</v>
      </c>
      <c r="C149" s="5" t="s">
        <v>109</v>
      </c>
      <c r="D149" s="5" t="s">
        <v>250</v>
      </c>
      <c r="E149" s="7">
        <f>VLOOKUP(A149,'[1]scores 2018'!A105:O290,15,FALSE)</f>
        <v>0</v>
      </c>
      <c r="F149" s="6">
        <f t="shared" si="17"/>
        <v>0</v>
      </c>
      <c r="G149" s="7">
        <v>0</v>
      </c>
      <c r="H149" s="6">
        <f t="shared" si="16"/>
        <v>0</v>
      </c>
      <c r="I149" s="6">
        <f t="shared" si="15"/>
        <v>0</v>
      </c>
      <c r="J149" s="6">
        <f t="shared" si="15"/>
        <v>0</v>
      </c>
    </row>
    <row r="150" spans="1:10" x14ac:dyDescent="0.25">
      <c r="A150" s="5" t="s">
        <v>311</v>
      </c>
      <c r="B150" s="5" t="s">
        <v>312</v>
      </c>
      <c r="C150" s="5" t="s">
        <v>28</v>
      </c>
      <c r="D150" s="5" t="s">
        <v>250</v>
      </c>
      <c r="E150" s="7">
        <f>VLOOKUP(A150,'[1]scores 2018'!A112:O297,15,FALSE)</f>
        <v>0</v>
      </c>
      <c r="F150" s="6">
        <f t="shared" si="17"/>
        <v>0</v>
      </c>
      <c r="G150" s="7">
        <v>0</v>
      </c>
      <c r="H150" s="6">
        <f t="shared" si="16"/>
        <v>0</v>
      </c>
      <c r="I150" s="6">
        <f t="shared" si="15"/>
        <v>0</v>
      </c>
      <c r="J150" s="6">
        <f t="shared" si="15"/>
        <v>0</v>
      </c>
    </row>
    <row r="151" spans="1:10" x14ac:dyDescent="0.25">
      <c r="A151" s="5" t="s">
        <v>315</v>
      </c>
      <c r="B151" s="5" t="s">
        <v>316</v>
      </c>
      <c r="C151" s="5" t="s">
        <v>28</v>
      </c>
      <c r="D151" s="5" t="s">
        <v>250</v>
      </c>
      <c r="E151" s="7">
        <f>VLOOKUP(A151,'[1]scores 2018'!A115:O300,15,FALSE)</f>
        <v>0</v>
      </c>
      <c r="F151" s="6">
        <f t="shared" si="17"/>
        <v>0</v>
      </c>
      <c r="G151" s="7">
        <v>0</v>
      </c>
      <c r="H151" s="6">
        <f t="shared" si="16"/>
        <v>0</v>
      </c>
      <c r="I151" s="6">
        <f t="shared" si="15"/>
        <v>0</v>
      </c>
      <c r="J151" s="6">
        <f t="shared" si="15"/>
        <v>0</v>
      </c>
    </row>
    <row r="152" spans="1:10" x14ac:dyDescent="0.25">
      <c r="A152" s="5" t="s">
        <v>317</v>
      </c>
      <c r="B152" s="5" t="s">
        <v>318</v>
      </c>
      <c r="C152" s="5" t="s">
        <v>28</v>
      </c>
      <c r="D152" s="5" t="s">
        <v>250</v>
      </c>
      <c r="E152" s="7">
        <f>VLOOKUP(A152,'[1]scores 2018'!A116:O301,15,FALSE)</f>
        <v>0</v>
      </c>
      <c r="F152" s="6">
        <f t="shared" si="17"/>
        <v>0</v>
      </c>
      <c r="G152" s="7">
        <v>0</v>
      </c>
      <c r="H152" s="6">
        <f t="shared" si="16"/>
        <v>0</v>
      </c>
      <c r="I152" s="6">
        <f t="shared" si="15"/>
        <v>0</v>
      </c>
      <c r="J152" s="6">
        <f t="shared" si="15"/>
        <v>0</v>
      </c>
    </row>
    <row r="153" spans="1:10" x14ac:dyDescent="0.25">
      <c r="A153" s="5" t="s">
        <v>321</v>
      </c>
      <c r="B153" s="5" t="s">
        <v>322</v>
      </c>
      <c r="C153" s="5" t="s">
        <v>28</v>
      </c>
      <c r="D153" s="5" t="s">
        <v>250</v>
      </c>
      <c r="E153" s="7">
        <f>VLOOKUP(A153,'[1]scores 2018'!A118:O303,15,FALSE)</f>
        <v>0</v>
      </c>
      <c r="F153" s="6">
        <f t="shared" si="17"/>
        <v>0</v>
      </c>
      <c r="G153" s="7">
        <v>0</v>
      </c>
      <c r="H153" s="6">
        <f t="shared" si="16"/>
        <v>0</v>
      </c>
      <c r="I153" s="6">
        <f t="shared" si="15"/>
        <v>0</v>
      </c>
      <c r="J153" s="6">
        <f t="shared" si="15"/>
        <v>0</v>
      </c>
    </row>
    <row r="154" spans="1:10" x14ac:dyDescent="0.25">
      <c r="A154" s="5" t="s">
        <v>323</v>
      </c>
      <c r="B154" s="5" t="s">
        <v>324</v>
      </c>
      <c r="C154" s="5" t="s">
        <v>109</v>
      </c>
      <c r="D154" s="5" t="s">
        <v>42</v>
      </c>
      <c r="E154" s="7">
        <f>VLOOKUP(A154,'[1]scores 2018'!A121:O306,15,FALSE)</f>
        <v>0</v>
      </c>
      <c r="F154" s="6">
        <f t="shared" si="17"/>
        <v>0</v>
      </c>
      <c r="G154" s="7">
        <v>0</v>
      </c>
      <c r="H154" s="6">
        <f t="shared" si="16"/>
        <v>0</v>
      </c>
      <c r="I154" s="6">
        <f t="shared" si="15"/>
        <v>0</v>
      </c>
      <c r="J154" s="6">
        <f t="shared" si="15"/>
        <v>0</v>
      </c>
    </row>
    <row r="155" spans="1:10" x14ac:dyDescent="0.25">
      <c r="A155" s="5" t="s">
        <v>329</v>
      </c>
      <c r="B155" s="5" t="s">
        <v>330</v>
      </c>
      <c r="C155" s="5" t="s">
        <v>109</v>
      </c>
      <c r="D155" s="5" t="s">
        <v>42</v>
      </c>
      <c r="E155" s="7">
        <f>VLOOKUP(A155,'[1]scores 2018'!A125:O310,15,FALSE)</f>
        <v>0</v>
      </c>
      <c r="F155" s="6">
        <f t="shared" si="17"/>
        <v>0</v>
      </c>
      <c r="G155" s="7">
        <v>0</v>
      </c>
      <c r="H155" s="6">
        <f t="shared" si="16"/>
        <v>0</v>
      </c>
      <c r="I155" s="6">
        <f t="shared" si="15"/>
        <v>0</v>
      </c>
      <c r="J155" s="6">
        <f t="shared" si="15"/>
        <v>0</v>
      </c>
    </row>
    <row r="156" spans="1:10" x14ac:dyDescent="0.25">
      <c r="A156" s="5" t="s">
        <v>331</v>
      </c>
      <c r="B156" s="5" t="s">
        <v>332</v>
      </c>
      <c r="C156" s="5" t="s">
        <v>109</v>
      </c>
      <c r="D156" s="5" t="s">
        <v>66</v>
      </c>
      <c r="E156" s="7">
        <f>VLOOKUP(A156,'[1]scores 2018'!A126:O311,15,FALSE)</f>
        <v>0</v>
      </c>
      <c r="F156" s="6">
        <f t="shared" si="17"/>
        <v>0</v>
      </c>
      <c r="G156" s="7">
        <v>0</v>
      </c>
      <c r="H156" s="6">
        <f t="shared" si="16"/>
        <v>0</v>
      </c>
      <c r="I156" s="6">
        <f t="shared" si="15"/>
        <v>0</v>
      </c>
      <c r="J156" s="6">
        <f t="shared" si="15"/>
        <v>0</v>
      </c>
    </row>
    <row r="157" spans="1:10" x14ac:dyDescent="0.25">
      <c r="A157" s="5" t="s">
        <v>335</v>
      </c>
      <c r="B157" s="5" t="s">
        <v>336</v>
      </c>
      <c r="C157" s="5" t="s">
        <v>109</v>
      </c>
      <c r="D157" s="5" t="s">
        <v>66</v>
      </c>
      <c r="E157" s="7">
        <f>VLOOKUP(A157,'[1]scores 2018'!A128:O313,15,FALSE)</f>
        <v>0</v>
      </c>
      <c r="F157" s="6">
        <f t="shared" si="17"/>
        <v>0</v>
      </c>
      <c r="G157" s="7">
        <v>0</v>
      </c>
      <c r="H157" s="6">
        <f t="shared" si="16"/>
        <v>0</v>
      </c>
      <c r="I157" s="6">
        <f t="shared" si="15"/>
        <v>0</v>
      </c>
      <c r="J157" s="6">
        <f t="shared" si="15"/>
        <v>0</v>
      </c>
    </row>
    <row r="158" spans="1:10" x14ac:dyDescent="0.25">
      <c r="A158" s="5" t="s">
        <v>337</v>
      </c>
      <c r="B158" s="5" t="s">
        <v>338</v>
      </c>
      <c r="C158" s="5" t="s">
        <v>27</v>
      </c>
      <c r="D158" s="5" t="s">
        <v>66</v>
      </c>
      <c r="E158" s="7">
        <f>VLOOKUP(A158,'[1]scores 2018'!A129:O314,15,FALSE)</f>
        <v>0</v>
      </c>
      <c r="F158" s="6">
        <f t="shared" si="17"/>
        <v>0</v>
      </c>
      <c r="G158" s="7">
        <v>0</v>
      </c>
      <c r="H158" s="6">
        <f t="shared" si="16"/>
        <v>0</v>
      </c>
      <c r="I158" s="6">
        <f t="shared" si="15"/>
        <v>0</v>
      </c>
      <c r="J158" s="6">
        <f t="shared" si="15"/>
        <v>0</v>
      </c>
    </row>
    <row r="159" spans="1:10" x14ac:dyDescent="0.25">
      <c r="A159" s="5" t="s">
        <v>339</v>
      </c>
      <c r="B159" s="5" t="s">
        <v>340</v>
      </c>
      <c r="C159" s="5" t="s">
        <v>141</v>
      </c>
      <c r="D159" s="5" t="s">
        <v>66</v>
      </c>
      <c r="E159" s="7">
        <f>VLOOKUP(A159,'[1]scores 2018'!A130:O315,15,FALSE)</f>
        <v>0</v>
      </c>
      <c r="F159" s="6">
        <f t="shared" si="17"/>
        <v>0</v>
      </c>
      <c r="G159" s="7">
        <v>0</v>
      </c>
      <c r="H159" s="6">
        <f t="shared" si="16"/>
        <v>0</v>
      </c>
      <c r="I159" s="6">
        <f t="shared" si="15"/>
        <v>0</v>
      </c>
      <c r="J159" s="6">
        <f t="shared" si="15"/>
        <v>0</v>
      </c>
    </row>
    <row r="160" spans="1:10" x14ac:dyDescent="0.25">
      <c r="A160" s="5" t="s">
        <v>341</v>
      </c>
      <c r="B160" s="5" t="s">
        <v>342</v>
      </c>
      <c r="C160" s="5" t="s">
        <v>141</v>
      </c>
      <c r="D160" s="5" t="s">
        <v>66</v>
      </c>
      <c r="E160" s="7">
        <f>VLOOKUP(A160,'[1]scores 2018'!A132:O317,15,FALSE)</f>
        <v>0</v>
      </c>
      <c r="F160" s="6">
        <f t="shared" si="17"/>
        <v>0</v>
      </c>
      <c r="G160" s="7">
        <v>0</v>
      </c>
      <c r="H160" s="6">
        <f t="shared" si="16"/>
        <v>0</v>
      </c>
      <c r="I160" s="6">
        <f t="shared" si="15"/>
        <v>0</v>
      </c>
      <c r="J160" s="6">
        <f t="shared" si="15"/>
        <v>0</v>
      </c>
    </row>
    <row r="161" spans="1:10" x14ac:dyDescent="0.25">
      <c r="A161" s="5" t="s">
        <v>347</v>
      </c>
      <c r="B161" s="5" t="s">
        <v>348</v>
      </c>
      <c r="C161" s="5" t="s">
        <v>109</v>
      </c>
      <c r="D161" s="5" t="s">
        <v>66</v>
      </c>
      <c r="E161" s="7">
        <f>VLOOKUP(A161,'[1]scores 2018'!A136:O321,15,FALSE)</f>
        <v>0</v>
      </c>
      <c r="F161" s="6">
        <f t="shared" si="17"/>
        <v>0</v>
      </c>
      <c r="G161" s="7">
        <v>0</v>
      </c>
      <c r="H161" s="6">
        <f t="shared" si="16"/>
        <v>0</v>
      </c>
      <c r="I161" s="6">
        <f t="shared" si="15"/>
        <v>0</v>
      </c>
      <c r="J161" s="6">
        <f t="shared" si="15"/>
        <v>0</v>
      </c>
    </row>
    <row r="162" spans="1:10" x14ac:dyDescent="0.25">
      <c r="A162" s="5" t="s">
        <v>349</v>
      </c>
      <c r="B162" s="5" t="s">
        <v>350</v>
      </c>
      <c r="C162" s="5" t="s">
        <v>109</v>
      </c>
      <c r="D162" s="5" t="s">
        <v>66</v>
      </c>
      <c r="E162" s="7">
        <f>VLOOKUP(A162,'[1]scores 2018'!A137:O322,15,FALSE)</f>
        <v>0</v>
      </c>
      <c r="F162" s="6">
        <f t="shared" si="17"/>
        <v>0</v>
      </c>
      <c r="G162" s="7">
        <v>0</v>
      </c>
      <c r="H162" s="6">
        <f t="shared" si="16"/>
        <v>0</v>
      </c>
      <c r="I162" s="6">
        <f t="shared" si="15"/>
        <v>0</v>
      </c>
      <c r="J162" s="6">
        <f t="shared" si="15"/>
        <v>0</v>
      </c>
    </row>
    <row r="163" spans="1:10" x14ac:dyDescent="0.25">
      <c r="A163" s="5" t="s">
        <v>355</v>
      </c>
      <c r="B163" s="5" t="s">
        <v>356</v>
      </c>
      <c r="C163" s="5" t="s">
        <v>109</v>
      </c>
      <c r="D163" s="5" t="s">
        <v>66</v>
      </c>
      <c r="E163" s="7">
        <f>VLOOKUP(A163,'[1]scores 2018'!A140:O325,15,FALSE)</f>
        <v>0</v>
      </c>
      <c r="F163" s="6">
        <f t="shared" si="17"/>
        <v>0</v>
      </c>
      <c r="G163" s="7">
        <v>0</v>
      </c>
      <c r="H163" s="6">
        <f t="shared" si="16"/>
        <v>0</v>
      </c>
      <c r="I163" s="6">
        <f t="shared" si="15"/>
        <v>0</v>
      </c>
      <c r="J163" s="6">
        <f t="shared" si="15"/>
        <v>0</v>
      </c>
    </row>
    <row r="164" spans="1:10" x14ac:dyDescent="0.25">
      <c r="A164" s="5" t="s">
        <v>357</v>
      </c>
      <c r="B164" s="5" t="s">
        <v>358</v>
      </c>
      <c r="C164" s="5" t="s">
        <v>141</v>
      </c>
      <c r="D164" s="5" t="s">
        <v>66</v>
      </c>
      <c r="E164" s="7">
        <f>VLOOKUP(A164,'[1]scores 2018'!A141:O326,15,FALSE)</f>
        <v>0</v>
      </c>
      <c r="F164" s="6">
        <f t="shared" si="17"/>
        <v>0</v>
      </c>
      <c r="G164" s="7">
        <v>0</v>
      </c>
      <c r="H164" s="6">
        <f t="shared" si="16"/>
        <v>0</v>
      </c>
      <c r="I164" s="6">
        <f t="shared" si="15"/>
        <v>0</v>
      </c>
      <c r="J164" s="6">
        <f t="shared" si="15"/>
        <v>0</v>
      </c>
    </row>
    <row r="165" spans="1:10" x14ac:dyDescent="0.25">
      <c r="A165" s="5" t="s">
        <v>363</v>
      </c>
      <c r="B165" s="5" t="s">
        <v>364</v>
      </c>
      <c r="C165" s="5" t="s">
        <v>141</v>
      </c>
      <c r="D165" s="5" t="s">
        <v>66</v>
      </c>
      <c r="E165" s="7">
        <f>VLOOKUP(A165,'[1]scores 2018'!A146:O331,15,FALSE)</f>
        <v>0</v>
      </c>
      <c r="F165" s="6">
        <f t="shared" si="17"/>
        <v>0</v>
      </c>
      <c r="G165" s="7">
        <v>0</v>
      </c>
      <c r="H165" s="6">
        <f t="shared" si="16"/>
        <v>0</v>
      </c>
      <c r="I165" s="6">
        <f t="shared" si="15"/>
        <v>0</v>
      </c>
      <c r="J165" s="6">
        <f t="shared" si="15"/>
        <v>0</v>
      </c>
    </row>
    <row r="166" spans="1:10" x14ac:dyDescent="0.25">
      <c r="A166" s="5" t="s">
        <v>365</v>
      </c>
      <c r="B166" s="5" t="s">
        <v>366</v>
      </c>
      <c r="C166" s="5" t="s">
        <v>109</v>
      </c>
      <c r="D166" s="5" t="s">
        <v>67</v>
      </c>
      <c r="E166" s="7">
        <f>VLOOKUP(A166,'[1]scores 2018'!A151:O336,15,FALSE)</f>
        <v>0</v>
      </c>
      <c r="F166" s="6">
        <f t="shared" si="17"/>
        <v>0</v>
      </c>
      <c r="G166" s="7">
        <v>0</v>
      </c>
      <c r="H166" s="6">
        <f t="shared" si="16"/>
        <v>0</v>
      </c>
      <c r="I166" s="6">
        <f t="shared" si="15"/>
        <v>0</v>
      </c>
      <c r="J166" s="6">
        <f t="shared" si="15"/>
        <v>0</v>
      </c>
    </row>
    <row r="167" spans="1:10" x14ac:dyDescent="0.25">
      <c r="A167" s="5" t="s">
        <v>369</v>
      </c>
      <c r="B167" s="5" t="s">
        <v>370</v>
      </c>
      <c r="C167" s="5" t="s">
        <v>109</v>
      </c>
      <c r="D167" s="5" t="s">
        <v>67</v>
      </c>
      <c r="E167" s="7">
        <f>VLOOKUP(A167,'[1]scores 2018'!A154:O339,15,FALSE)</f>
        <v>0</v>
      </c>
      <c r="F167" s="6">
        <f t="shared" si="17"/>
        <v>0</v>
      </c>
      <c r="G167" s="7">
        <v>0</v>
      </c>
      <c r="H167" s="6">
        <f t="shared" si="16"/>
        <v>0</v>
      </c>
      <c r="I167" s="6">
        <f t="shared" si="15"/>
        <v>0</v>
      </c>
      <c r="J167" s="6">
        <f t="shared" si="15"/>
        <v>0</v>
      </c>
    </row>
    <row r="168" spans="1:10" x14ac:dyDescent="0.25">
      <c r="A168" s="5" t="s">
        <v>371</v>
      </c>
      <c r="B168" s="5" t="s">
        <v>372</v>
      </c>
      <c r="C168" s="5" t="s">
        <v>109</v>
      </c>
      <c r="D168" s="5" t="s">
        <v>67</v>
      </c>
      <c r="E168" s="7">
        <f>VLOOKUP(A168,'[1]scores 2018'!A155:O340,15,FALSE)</f>
        <v>0</v>
      </c>
      <c r="F168" s="6">
        <f t="shared" si="17"/>
        <v>0</v>
      </c>
      <c r="G168" s="7">
        <v>0</v>
      </c>
      <c r="H168" s="6">
        <f t="shared" si="16"/>
        <v>0</v>
      </c>
      <c r="I168" s="6">
        <f t="shared" si="15"/>
        <v>0</v>
      </c>
      <c r="J168" s="6">
        <f t="shared" si="15"/>
        <v>0</v>
      </c>
    </row>
    <row r="169" spans="1:10" x14ac:dyDescent="0.25">
      <c r="A169" s="5" t="s">
        <v>373</v>
      </c>
      <c r="B169" s="5" t="s">
        <v>374</v>
      </c>
      <c r="C169" s="5" t="s">
        <v>27</v>
      </c>
      <c r="D169" s="5" t="s">
        <v>67</v>
      </c>
      <c r="E169" s="7">
        <f>VLOOKUP(A169,'[1]scores 2018'!A156:O341,15,FALSE)</f>
        <v>0</v>
      </c>
      <c r="F169" s="6">
        <f t="shared" si="17"/>
        <v>0</v>
      </c>
      <c r="G169" s="7">
        <v>0</v>
      </c>
      <c r="H169" s="6">
        <f t="shared" si="16"/>
        <v>0</v>
      </c>
      <c r="I169" s="6">
        <f t="shared" si="15"/>
        <v>0</v>
      </c>
      <c r="J169" s="6">
        <f t="shared" si="15"/>
        <v>0</v>
      </c>
    </row>
    <row r="170" spans="1:10" x14ac:dyDescent="0.25">
      <c r="A170" s="5" t="s">
        <v>375</v>
      </c>
      <c r="B170" s="5" t="s">
        <v>376</v>
      </c>
      <c r="C170" s="5" t="s">
        <v>109</v>
      </c>
      <c r="D170" s="5" t="s">
        <v>377</v>
      </c>
      <c r="E170" s="7">
        <f>VLOOKUP(A170,'[1]scores 2018'!A157:O342,15,FALSE)</f>
        <v>0</v>
      </c>
      <c r="F170" s="6">
        <f t="shared" si="17"/>
        <v>0</v>
      </c>
      <c r="G170" s="7">
        <v>0</v>
      </c>
      <c r="H170" s="6">
        <f t="shared" si="16"/>
        <v>0</v>
      </c>
      <c r="I170" s="6">
        <f t="shared" si="15"/>
        <v>0</v>
      </c>
      <c r="J170" s="6">
        <f t="shared" si="15"/>
        <v>0</v>
      </c>
    </row>
    <row r="171" spans="1:10" x14ac:dyDescent="0.25">
      <c r="A171" s="5" t="s">
        <v>379</v>
      </c>
      <c r="B171" s="5" t="s">
        <v>380</v>
      </c>
      <c r="C171" s="5" t="s">
        <v>141</v>
      </c>
      <c r="D171" s="5" t="s">
        <v>377</v>
      </c>
      <c r="E171" s="7">
        <f>VLOOKUP(A171,'[1]scores 2018'!A159:O344,15,FALSE)</f>
        <v>0</v>
      </c>
      <c r="F171" s="6">
        <f t="shared" si="17"/>
        <v>0</v>
      </c>
      <c r="G171" s="7">
        <v>0</v>
      </c>
      <c r="H171" s="6">
        <f t="shared" si="16"/>
        <v>0</v>
      </c>
      <c r="I171" s="6">
        <f t="shared" si="15"/>
        <v>0</v>
      </c>
      <c r="J171" s="6">
        <f t="shared" si="15"/>
        <v>0</v>
      </c>
    </row>
    <row r="172" spans="1:10" x14ac:dyDescent="0.25">
      <c r="A172" s="5" t="s">
        <v>381</v>
      </c>
      <c r="B172" s="5" t="s">
        <v>382</v>
      </c>
      <c r="C172" s="5" t="s">
        <v>109</v>
      </c>
      <c r="D172" s="5" t="s">
        <v>377</v>
      </c>
      <c r="E172" s="7">
        <f>VLOOKUP(A172,'[1]scores 2018'!A161:O346,15,FALSE)</f>
        <v>0</v>
      </c>
      <c r="F172" s="6">
        <f t="shared" si="17"/>
        <v>0</v>
      </c>
      <c r="G172" s="7">
        <v>0</v>
      </c>
      <c r="H172" s="6">
        <f t="shared" si="16"/>
        <v>0</v>
      </c>
      <c r="I172" s="6">
        <f t="shared" si="15"/>
        <v>0</v>
      </c>
      <c r="J172" s="6">
        <f t="shared" si="15"/>
        <v>0</v>
      </c>
    </row>
    <row r="173" spans="1:10" x14ac:dyDescent="0.25">
      <c r="A173" s="5" t="s">
        <v>383</v>
      </c>
      <c r="B173" s="5" t="s">
        <v>384</v>
      </c>
      <c r="C173" s="5" t="s">
        <v>109</v>
      </c>
      <c r="D173" s="5" t="s">
        <v>377</v>
      </c>
      <c r="E173" s="7">
        <f>VLOOKUP(A173,'[1]scores 2018'!A162:O347,15,FALSE)</f>
        <v>0</v>
      </c>
      <c r="F173" s="6">
        <f t="shared" si="17"/>
        <v>0</v>
      </c>
      <c r="G173" s="7">
        <v>0</v>
      </c>
      <c r="H173" s="6">
        <f t="shared" si="16"/>
        <v>0</v>
      </c>
      <c r="I173" s="6">
        <f t="shared" si="15"/>
        <v>0</v>
      </c>
      <c r="J173" s="6">
        <f t="shared" si="15"/>
        <v>0</v>
      </c>
    </row>
    <row r="174" spans="1:10" x14ac:dyDescent="0.25">
      <c r="A174" s="5" t="s">
        <v>385</v>
      </c>
      <c r="B174" s="5" t="s">
        <v>386</v>
      </c>
      <c r="C174" s="5" t="s">
        <v>141</v>
      </c>
      <c r="D174" s="5" t="s">
        <v>377</v>
      </c>
      <c r="E174" s="7">
        <f>VLOOKUP(A174,'[1]scores 2018'!A163:O348,15,FALSE)</f>
        <v>0</v>
      </c>
      <c r="F174" s="6">
        <f t="shared" si="17"/>
        <v>0</v>
      </c>
      <c r="G174" s="7">
        <v>0</v>
      </c>
      <c r="H174" s="6">
        <f t="shared" si="16"/>
        <v>0</v>
      </c>
      <c r="I174" s="6">
        <f t="shared" si="15"/>
        <v>0</v>
      </c>
      <c r="J174" s="6">
        <f t="shared" si="15"/>
        <v>0</v>
      </c>
    </row>
    <row r="175" spans="1:10" x14ac:dyDescent="0.25">
      <c r="A175" s="5" t="s">
        <v>394</v>
      </c>
      <c r="B175" s="5" t="s">
        <v>395</v>
      </c>
      <c r="C175" s="5" t="s">
        <v>109</v>
      </c>
      <c r="D175" s="5" t="s">
        <v>389</v>
      </c>
      <c r="E175" s="7">
        <f>VLOOKUP(A175,'[1]scores 2018'!A171:O356,15,FALSE)</f>
        <v>0</v>
      </c>
      <c r="F175" s="6">
        <f t="shared" si="17"/>
        <v>0</v>
      </c>
      <c r="G175" s="7">
        <v>0</v>
      </c>
      <c r="H175" s="6">
        <f t="shared" si="16"/>
        <v>0</v>
      </c>
      <c r="I175" s="6">
        <f t="shared" si="15"/>
        <v>0</v>
      </c>
      <c r="J175" s="6">
        <f t="shared" si="15"/>
        <v>0</v>
      </c>
    </row>
    <row r="176" spans="1:10" x14ac:dyDescent="0.25">
      <c r="A176" s="5" t="s">
        <v>396</v>
      </c>
      <c r="B176" s="5" t="s">
        <v>397</v>
      </c>
      <c r="C176" s="5" t="s">
        <v>109</v>
      </c>
      <c r="D176" s="5" t="s">
        <v>389</v>
      </c>
      <c r="E176" s="7">
        <f>VLOOKUP(A176,'[1]scores 2018'!A172:O357,15,FALSE)</f>
        <v>0</v>
      </c>
      <c r="F176" s="6">
        <f t="shared" si="17"/>
        <v>0</v>
      </c>
      <c r="G176" s="7">
        <v>0</v>
      </c>
      <c r="H176" s="6">
        <f t="shared" si="16"/>
        <v>0</v>
      </c>
      <c r="I176" s="6">
        <f t="shared" si="15"/>
        <v>0</v>
      </c>
      <c r="J176" s="6">
        <f t="shared" si="15"/>
        <v>0</v>
      </c>
    </row>
    <row r="177" spans="1:10" x14ac:dyDescent="0.25">
      <c r="A177" s="5" t="s">
        <v>402</v>
      </c>
      <c r="B177" s="5" t="s">
        <v>403</v>
      </c>
      <c r="C177" s="5" t="s">
        <v>109</v>
      </c>
      <c r="D177" s="5" t="s">
        <v>389</v>
      </c>
      <c r="E177" s="7">
        <f>VLOOKUP(A177,'[1]scores 2018'!A175:O360,15,FALSE)</f>
        <v>0</v>
      </c>
      <c r="F177" s="6">
        <f t="shared" si="17"/>
        <v>0</v>
      </c>
      <c r="G177" s="7">
        <v>0</v>
      </c>
      <c r="H177" s="6">
        <f t="shared" si="16"/>
        <v>0</v>
      </c>
      <c r="I177" s="6">
        <f t="shared" si="15"/>
        <v>0</v>
      </c>
      <c r="J177" s="6">
        <f t="shared" si="15"/>
        <v>0</v>
      </c>
    </row>
    <row r="178" spans="1:10" x14ac:dyDescent="0.25">
      <c r="A178" s="5" t="s">
        <v>409</v>
      </c>
      <c r="B178" s="5" t="s">
        <v>410</v>
      </c>
      <c r="C178" s="5" t="s">
        <v>109</v>
      </c>
      <c r="D178" s="5" t="s">
        <v>411</v>
      </c>
      <c r="E178" s="7">
        <f>VLOOKUP(A178,'[1]scores 2018'!A180:O365,15,FALSE)</f>
        <v>0</v>
      </c>
      <c r="F178" s="6">
        <f t="shared" si="17"/>
        <v>0</v>
      </c>
      <c r="G178" s="7">
        <v>0</v>
      </c>
      <c r="H178" s="6">
        <f t="shared" si="16"/>
        <v>0</v>
      </c>
      <c r="I178" s="6">
        <f t="shared" si="15"/>
        <v>0</v>
      </c>
      <c r="J178" s="6">
        <f t="shared" si="15"/>
        <v>0</v>
      </c>
    </row>
    <row r="179" spans="1:10" x14ac:dyDescent="0.25">
      <c r="A179" s="5" t="s">
        <v>412</v>
      </c>
      <c r="B179" s="5" t="s">
        <v>413</v>
      </c>
      <c r="C179" s="5" t="s">
        <v>109</v>
      </c>
      <c r="D179" s="5" t="s">
        <v>411</v>
      </c>
      <c r="E179" s="7">
        <f>VLOOKUP(A179,'[1]scores 2018'!A181:O366,15,FALSE)</f>
        <v>0</v>
      </c>
      <c r="F179" s="6">
        <f t="shared" si="17"/>
        <v>0</v>
      </c>
      <c r="G179" s="7">
        <v>0</v>
      </c>
      <c r="H179" s="6">
        <f t="shared" si="16"/>
        <v>0</v>
      </c>
      <c r="I179" s="6">
        <f>+H179</f>
        <v>0</v>
      </c>
      <c r="J179" s="6">
        <f t="shared" ref="J179" si="18">+I179</f>
        <v>0</v>
      </c>
    </row>
    <row r="180" spans="1:10" x14ac:dyDescent="0.25">
      <c r="A180" s="12"/>
      <c r="B180" s="12"/>
      <c r="C180" s="12"/>
      <c r="D180" s="12"/>
      <c r="E180" s="16">
        <f>SUM(E2:E179)</f>
        <v>100.00000000000004</v>
      </c>
      <c r="F180" s="17">
        <v>70887809</v>
      </c>
      <c r="G180" s="16">
        <f>SUM(G2:G179)</f>
        <v>95.358407658958214</v>
      </c>
      <c r="H180" s="17">
        <v>69260008</v>
      </c>
      <c r="I180" s="17">
        <f>+H180-900000</f>
        <v>68360008</v>
      </c>
      <c r="J180" s="17">
        <f>SUM(J2:J179)</f>
        <v>70887809.044500247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/>
  </sheetViews>
  <sheetFormatPr baseColWidth="10" defaultRowHeight="15" x14ac:dyDescent="0.25"/>
  <cols>
    <col min="1" max="1" width="14" bestFit="1" customWidth="1"/>
    <col min="2" max="2" width="50.42578125" bestFit="1" customWidth="1"/>
    <col min="3" max="3" width="9.5703125" bestFit="1" customWidth="1"/>
    <col min="4" max="4" width="35.140625" bestFit="1" customWidth="1"/>
    <col min="5" max="6" width="12.5703125" customWidth="1"/>
  </cols>
  <sheetData>
    <row r="1" spans="1:6" ht="9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73</v>
      </c>
      <c r="F1" s="4" t="s">
        <v>421</v>
      </c>
    </row>
    <row r="2" spans="1:6" x14ac:dyDescent="0.25">
      <c r="A2" s="5" t="s">
        <v>50</v>
      </c>
      <c r="B2" s="5" t="s">
        <v>51</v>
      </c>
      <c r="C2" s="5" t="s">
        <v>16</v>
      </c>
      <c r="D2" s="5" t="s">
        <v>115</v>
      </c>
      <c r="E2" s="6">
        <f>VLOOKUP(A2,'[1]crédits 2018'!$1:$1048576,10,FALSE)</f>
        <v>352902.15724917623</v>
      </c>
      <c r="F2" s="6">
        <f t="shared" ref="F2:F48" si="0">+E2*0.2</f>
        <v>70580.431449835247</v>
      </c>
    </row>
    <row r="3" spans="1:6" x14ac:dyDescent="0.25">
      <c r="A3" s="5" t="s">
        <v>52</v>
      </c>
      <c r="B3" s="5" t="s">
        <v>85</v>
      </c>
      <c r="C3" s="5" t="s">
        <v>5</v>
      </c>
      <c r="D3" s="5" t="s">
        <v>115</v>
      </c>
      <c r="E3" s="6">
        <f>VLOOKUP(A3,'[1]crédits 2018'!$1:$1048576,10,FALSE)</f>
        <v>1071026.4508546737</v>
      </c>
      <c r="F3" s="6">
        <f t="shared" si="0"/>
        <v>214205.29017093475</v>
      </c>
    </row>
    <row r="4" spans="1:6" x14ac:dyDescent="0.25">
      <c r="A4" s="5" t="s">
        <v>53</v>
      </c>
      <c r="B4" s="5" t="s">
        <v>54</v>
      </c>
      <c r="C4" s="5" t="s">
        <v>16</v>
      </c>
      <c r="D4" s="5" t="s">
        <v>115</v>
      </c>
      <c r="E4" s="6">
        <f>VLOOKUP(A4,'[1]crédits 2018'!$1:$1048576,10,FALSE)</f>
        <v>685953.83064784587</v>
      </c>
      <c r="F4" s="6">
        <f t="shared" si="0"/>
        <v>137190.76612956918</v>
      </c>
    </row>
    <row r="5" spans="1:6" x14ac:dyDescent="0.25">
      <c r="A5" s="5" t="s">
        <v>48</v>
      </c>
      <c r="B5" s="5" t="s">
        <v>49</v>
      </c>
      <c r="C5" s="5" t="s">
        <v>5</v>
      </c>
      <c r="D5" s="5" t="s">
        <v>115</v>
      </c>
      <c r="E5" s="6">
        <f>VLOOKUP(A5,'[1]crédits 2018'!$1:$1048576,10,FALSE)</f>
        <v>2634209.8212383837</v>
      </c>
      <c r="F5" s="6">
        <f t="shared" si="0"/>
        <v>526841.96424767678</v>
      </c>
    </row>
    <row r="6" spans="1:6" x14ac:dyDescent="0.25">
      <c r="A6" s="5" t="s">
        <v>43</v>
      </c>
      <c r="B6" s="5" t="s">
        <v>87</v>
      </c>
      <c r="C6" s="5" t="s">
        <v>5</v>
      </c>
      <c r="D6" s="5" t="s">
        <v>42</v>
      </c>
      <c r="E6" s="6">
        <f>VLOOKUP(A6,'[1]crédits 2018'!$1:$1048576,10,FALSE)</f>
        <v>850305.86092585151</v>
      </c>
      <c r="F6" s="6">
        <f t="shared" si="0"/>
        <v>170061.17218517032</v>
      </c>
    </row>
    <row r="7" spans="1:6" x14ac:dyDescent="0.25">
      <c r="A7" s="5" t="s">
        <v>41</v>
      </c>
      <c r="B7" s="5" t="s">
        <v>90</v>
      </c>
      <c r="C7" s="5" t="s">
        <v>16</v>
      </c>
      <c r="D7" s="5" t="s">
        <v>42</v>
      </c>
      <c r="E7" s="6">
        <f>VLOOKUP(A7,'[1]crédits 2018'!$1:$1048576,10,FALSE)</f>
        <v>340323.56953822391</v>
      </c>
      <c r="F7" s="6">
        <f t="shared" si="0"/>
        <v>68064.713907644778</v>
      </c>
    </row>
    <row r="8" spans="1:6" x14ac:dyDescent="0.25">
      <c r="A8" s="5" t="s">
        <v>18</v>
      </c>
      <c r="B8" s="5" t="s">
        <v>96</v>
      </c>
      <c r="C8" s="5" t="s">
        <v>5</v>
      </c>
      <c r="D8" s="5" t="s">
        <v>79</v>
      </c>
      <c r="E8" s="6">
        <f>VLOOKUP(A8,'[1]crédits 2018'!$1:$1048576,10,FALSE)</f>
        <v>1438439.1113092725</v>
      </c>
      <c r="F8" s="6">
        <f t="shared" si="0"/>
        <v>287687.82226185448</v>
      </c>
    </row>
    <row r="9" spans="1:6" x14ac:dyDescent="0.25">
      <c r="A9" s="5" t="s">
        <v>17</v>
      </c>
      <c r="B9" s="5" t="s">
        <v>80</v>
      </c>
      <c r="C9" s="5" t="s">
        <v>5</v>
      </c>
      <c r="D9" s="5" t="s">
        <v>79</v>
      </c>
      <c r="E9" s="6">
        <f>VLOOKUP(A9,'[1]crédits 2018'!$1:$1048576,10,FALSE)</f>
        <v>1400411.3600704204</v>
      </c>
      <c r="F9" s="6">
        <f t="shared" si="0"/>
        <v>280082.2720140841</v>
      </c>
    </row>
    <row r="10" spans="1:6" x14ac:dyDescent="0.25">
      <c r="A10" s="5" t="s">
        <v>19</v>
      </c>
      <c r="B10" s="5" t="s">
        <v>97</v>
      </c>
      <c r="C10" s="5" t="s">
        <v>28</v>
      </c>
      <c r="D10" s="5" t="s">
        <v>20</v>
      </c>
      <c r="E10" s="6">
        <f>VLOOKUP(A10,'[1]crédits 2018'!$1:$1048576,10,FALSE)</f>
        <v>1152528.933470601</v>
      </c>
      <c r="F10" s="6">
        <f t="shared" si="0"/>
        <v>230505.78669412021</v>
      </c>
    </row>
    <row r="11" spans="1:6" x14ac:dyDescent="0.25">
      <c r="A11" s="5" t="s">
        <v>33</v>
      </c>
      <c r="B11" s="5" t="s">
        <v>81</v>
      </c>
      <c r="C11" s="5" t="s">
        <v>5</v>
      </c>
      <c r="D11" s="5" t="s">
        <v>67</v>
      </c>
      <c r="E11" s="6">
        <f>VLOOKUP(A11,'[1]crédits 2018'!$1:$1048576,10,FALSE)</f>
        <v>1146852.7364808926</v>
      </c>
      <c r="F11" s="6">
        <f t="shared" si="0"/>
        <v>229370.54729617853</v>
      </c>
    </row>
    <row r="12" spans="1:6" x14ac:dyDescent="0.25">
      <c r="A12" s="5" t="s">
        <v>34</v>
      </c>
      <c r="B12" s="5" t="s">
        <v>78</v>
      </c>
      <c r="C12" s="5" t="s">
        <v>5</v>
      </c>
      <c r="D12" s="5" t="s">
        <v>67</v>
      </c>
      <c r="E12" s="6">
        <f>VLOOKUP(A12,'[1]crédits 2018'!$1:$1048576,10,FALSE)</f>
        <v>2147270.5450775786</v>
      </c>
      <c r="F12" s="6">
        <f t="shared" si="0"/>
        <v>429454.10901551577</v>
      </c>
    </row>
    <row r="13" spans="1:6" x14ac:dyDescent="0.25">
      <c r="A13" s="5" t="s">
        <v>36</v>
      </c>
      <c r="B13" s="5" t="s">
        <v>37</v>
      </c>
      <c r="C13" s="5" t="s">
        <v>16</v>
      </c>
      <c r="D13" s="5" t="s">
        <v>67</v>
      </c>
      <c r="E13" s="6">
        <f>VLOOKUP(A13,'[1]crédits 2018'!$1:$1048576,10,FALSE)</f>
        <v>344086.16413923056</v>
      </c>
      <c r="F13" s="6">
        <f t="shared" si="0"/>
        <v>68817.232827846121</v>
      </c>
    </row>
    <row r="14" spans="1:6" x14ac:dyDescent="0.25">
      <c r="A14" s="5" t="s">
        <v>14</v>
      </c>
      <c r="B14" s="5" t="s">
        <v>15</v>
      </c>
      <c r="C14" s="5" t="s">
        <v>16</v>
      </c>
      <c r="D14" s="5" t="s">
        <v>66</v>
      </c>
      <c r="E14" s="6">
        <f>VLOOKUP(A14,'[1]crédits 2018'!$1:$1048576,10,FALSE)</f>
        <v>338735.77577846363</v>
      </c>
      <c r="F14" s="6">
        <f t="shared" si="0"/>
        <v>67747.15515569273</v>
      </c>
    </row>
    <row r="15" spans="1:6" x14ac:dyDescent="0.25">
      <c r="A15" s="5" t="s">
        <v>12</v>
      </c>
      <c r="B15" s="5" t="s">
        <v>13</v>
      </c>
      <c r="C15" s="5" t="s">
        <v>5</v>
      </c>
      <c r="D15" s="5" t="s">
        <v>66</v>
      </c>
      <c r="E15" s="6">
        <f>VLOOKUP(A15,'[1]crédits 2018'!$1:$1048576,10,FALSE)</f>
        <v>1689084.4951509247</v>
      </c>
      <c r="F15" s="6">
        <f t="shared" si="0"/>
        <v>337816.89903018496</v>
      </c>
    </row>
    <row r="16" spans="1:6" x14ac:dyDescent="0.25">
      <c r="A16" s="5" t="s">
        <v>35</v>
      </c>
      <c r="B16" s="5" t="s">
        <v>111</v>
      </c>
      <c r="C16" s="5" t="s">
        <v>16</v>
      </c>
      <c r="D16" s="5" t="s">
        <v>67</v>
      </c>
      <c r="E16" s="6">
        <f>VLOOKUP(A16,'[1]crédits 2018'!$1:$1048576,10,FALSE)</f>
        <v>609532.21435968974</v>
      </c>
      <c r="F16" s="6">
        <f t="shared" si="0"/>
        <v>121906.44287193795</v>
      </c>
    </row>
    <row r="17" spans="1:6" x14ac:dyDescent="0.25">
      <c r="A17" s="5" t="s">
        <v>32</v>
      </c>
      <c r="B17" s="5" t="s">
        <v>75</v>
      </c>
      <c r="C17" s="5" t="s">
        <v>5</v>
      </c>
      <c r="D17" s="5" t="s">
        <v>67</v>
      </c>
      <c r="E17" s="6">
        <f>VLOOKUP(A17,'[1]crédits 2018'!$1:$1048576,10,FALSE)</f>
        <v>3180400.2445487096</v>
      </c>
      <c r="F17" s="6">
        <f t="shared" si="0"/>
        <v>636080.04890974192</v>
      </c>
    </row>
    <row r="18" spans="1:6" x14ac:dyDescent="0.25">
      <c r="A18" s="5" t="s">
        <v>21</v>
      </c>
      <c r="B18" s="5" t="s">
        <v>22</v>
      </c>
      <c r="C18" s="5" t="s">
        <v>5</v>
      </c>
      <c r="D18" s="5" t="s">
        <v>20</v>
      </c>
      <c r="E18" s="6">
        <f>VLOOKUP(A18,'[1]crédits 2018'!$1:$1048576,10,FALSE)</f>
        <v>1523120.082159969</v>
      </c>
      <c r="F18" s="6">
        <f t="shared" si="0"/>
        <v>304624.0164319938</v>
      </c>
    </row>
    <row r="19" spans="1:6" x14ac:dyDescent="0.25">
      <c r="A19" s="5" t="s">
        <v>23</v>
      </c>
      <c r="B19" s="5" t="s">
        <v>84</v>
      </c>
      <c r="C19" s="5" t="s">
        <v>5</v>
      </c>
      <c r="D19" s="5" t="s">
        <v>98</v>
      </c>
      <c r="E19" s="6">
        <f>VLOOKUP(A19,'[1]crédits 2018'!$1:$1048576,10,FALSE)</f>
        <v>1013186.3488136453</v>
      </c>
      <c r="F19" s="6">
        <f t="shared" si="0"/>
        <v>202637.26976272906</v>
      </c>
    </row>
    <row r="20" spans="1:6" x14ac:dyDescent="0.25">
      <c r="A20" s="5" t="s">
        <v>59</v>
      </c>
      <c r="B20" s="5" t="s">
        <v>93</v>
      </c>
      <c r="C20" s="5" t="s">
        <v>5</v>
      </c>
      <c r="D20" s="5" t="s">
        <v>74</v>
      </c>
      <c r="E20" s="6">
        <f>VLOOKUP(A20,'[1]crédits 2018'!$1:$1048576,10,FALSE)</f>
        <v>2013113.5393705382</v>
      </c>
      <c r="F20" s="6">
        <f t="shared" si="0"/>
        <v>402622.70787410764</v>
      </c>
    </row>
    <row r="21" spans="1:6" x14ac:dyDescent="0.25">
      <c r="A21" s="5" t="s">
        <v>60</v>
      </c>
      <c r="B21" s="5" t="s">
        <v>94</v>
      </c>
      <c r="C21" s="5" t="s">
        <v>5</v>
      </c>
      <c r="D21" s="5" t="s">
        <v>74</v>
      </c>
      <c r="E21" s="6">
        <f>VLOOKUP(A21,'[1]crédits 2018'!$1:$1048576,10,FALSE)</f>
        <v>1291821.1256137944</v>
      </c>
      <c r="F21" s="6">
        <f t="shared" si="0"/>
        <v>258364.22512275889</v>
      </c>
    </row>
    <row r="22" spans="1:6" x14ac:dyDescent="0.25">
      <c r="A22" s="5" t="s">
        <v>47</v>
      </c>
      <c r="B22" s="5" t="s">
        <v>112</v>
      </c>
      <c r="C22" s="5" t="s">
        <v>5</v>
      </c>
      <c r="D22" s="5" t="s">
        <v>113</v>
      </c>
      <c r="E22" s="6">
        <f>VLOOKUP(A22,'[1]crédits 2018'!$1:$1048576,10,FALSE)</f>
        <v>2982114.2095640083</v>
      </c>
      <c r="F22" s="6">
        <f t="shared" si="0"/>
        <v>596422.84191280173</v>
      </c>
    </row>
    <row r="23" spans="1:6" x14ac:dyDescent="0.25">
      <c r="A23" s="5" t="s">
        <v>45</v>
      </c>
      <c r="B23" s="5" t="s">
        <v>46</v>
      </c>
      <c r="C23" s="5" t="s">
        <v>5</v>
      </c>
      <c r="D23" s="5" t="s">
        <v>113</v>
      </c>
      <c r="E23" s="6">
        <f>VLOOKUP(A23,'[1]crédits 2018'!$1:$1048576,10,FALSE)</f>
        <v>1330431.5206353329</v>
      </c>
      <c r="F23" s="6">
        <f t="shared" si="0"/>
        <v>266086.30412706657</v>
      </c>
    </row>
    <row r="24" spans="1:6" x14ac:dyDescent="0.25">
      <c r="A24" s="5" t="s">
        <v>114</v>
      </c>
      <c r="B24" s="5" t="s">
        <v>88</v>
      </c>
      <c r="C24" s="5" t="s">
        <v>16</v>
      </c>
      <c r="D24" s="5" t="s">
        <v>113</v>
      </c>
      <c r="E24" s="6">
        <f>VLOOKUP(A24,'[1]crédits 2018'!$1:$1048576,10,FALSE)</f>
        <v>685292.62545424001</v>
      </c>
      <c r="F24" s="6">
        <f t="shared" si="0"/>
        <v>137058.52509084801</v>
      </c>
    </row>
    <row r="25" spans="1:6" x14ac:dyDescent="0.25">
      <c r="A25" s="5" t="s">
        <v>4</v>
      </c>
      <c r="B25" s="5" t="s">
        <v>89</v>
      </c>
      <c r="C25" s="5" t="s">
        <v>5</v>
      </c>
      <c r="D25" s="5" t="s">
        <v>99</v>
      </c>
      <c r="E25" s="6">
        <f>VLOOKUP(A25,'[1]crédits 2018'!$1:$1048576,10,FALSE)</f>
        <v>476518.7796447174</v>
      </c>
      <c r="F25" s="6">
        <f t="shared" si="0"/>
        <v>95303.755928943487</v>
      </c>
    </row>
    <row r="26" spans="1:6" x14ac:dyDescent="0.25">
      <c r="A26" s="5" t="s">
        <v>6</v>
      </c>
      <c r="B26" s="5" t="s">
        <v>7</v>
      </c>
      <c r="C26" s="5" t="s">
        <v>5</v>
      </c>
      <c r="D26" s="5" t="s">
        <v>99</v>
      </c>
      <c r="E26" s="6">
        <f>VLOOKUP(A26,'[1]crédits 2018'!$1:$1048576,10,FALSE)</f>
        <v>952825.85378499597</v>
      </c>
      <c r="F26" s="6">
        <f t="shared" si="0"/>
        <v>190565.1707569992</v>
      </c>
    </row>
    <row r="27" spans="1:6" x14ac:dyDescent="0.25">
      <c r="A27" s="5" t="s">
        <v>40</v>
      </c>
      <c r="B27" s="5" t="s">
        <v>86</v>
      </c>
      <c r="C27" s="5" t="s">
        <v>16</v>
      </c>
      <c r="D27" s="5" t="s">
        <v>68</v>
      </c>
      <c r="E27" s="6">
        <f>VLOOKUP(A27,'[1]crédits 2018'!$1:$1048576,10,FALSE)</f>
        <v>706491.00444758136</v>
      </c>
      <c r="F27" s="6">
        <f t="shared" si="0"/>
        <v>141298.20088951627</v>
      </c>
    </row>
    <row r="28" spans="1:6" x14ac:dyDescent="0.25">
      <c r="A28" s="5" t="s">
        <v>100</v>
      </c>
      <c r="B28" s="5" t="s">
        <v>101</v>
      </c>
      <c r="C28" s="5" t="s">
        <v>27</v>
      </c>
      <c r="D28" s="5" t="s">
        <v>68</v>
      </c>
      <c r="E28" s="6">
        <f>VLOOKUP(A28,'[1]crédits 2018'!$1:$1048576,10,FALSE)</f>
        <v>325554.90677886229</v>
      </c>
      <c r="F28" s="6">
        <f t="shared" si="0"/>
        <v>65110.981355772463</v>
      </c>
    </row>
    <row r="29" spans="1:6" x14ac:dyDescent="0.25">
      <c r="A29" s="5" t="s">
        <v>38</v>
      </c>
      <c r="B29" s="5" t="s">
        <v>76</v>
      </c>
      <c r="C29" s="5" t="s">
        <v>5</v>
      </c>
      <c r="D29" s="5" t="s">
        <v>68</v>
      </c>
      <c r="E29" s="6">
        <f>VLOOKUP(A29,'[1]crédits 2018'!$1:$1048576,10,FALSE)</f>
        <v>2780170.0100069428</v>
      </c>
      <c r="F29" s="6">
        <f t="shared" si="0"/>
        <v>556034.00200138858</v>
      </c>
    </row>
    <row r="30" spans="1:6" x14ac:dyDescent="0.25">
      <c r="A30" s="5" t="s">
        <v>91</v>
      </c>
      <c r="B30" s="5" t="s">
        <v>95</v>
      </c>
      <c r="C30" s="5" t="s">
        <v>16</v>
      </c>
      <c r="D30" s="5" t="s">
        <v>74</v>
      </c>
      <c r="E30" s="6">
        <f>VLOOKUP(A30,'[1]crédits 2018'!$1:$1048576,10,FALSE)</f>
        <v>311473.1613092483</v>
      </c>
      <c r="F30" s="6">
        <f t="shared" si="0"/>
        <v>62294.632261849663</v>
      </c>
    </row>
    <row r="31" spans="1:6" x14ac:dyDescent="0.25">
      <c r="A31" s="5" t="s">
        <v>57</v>
      </c>
      <c r="B31" s="5" t="s">
        <v>58</v>
      </c>
      <c r="C31" s="5" t="s">
        <v>5</v>
      </c>
      <c r="D31" s="5" t="s">
        <v>74</v>
      </c>
      <c r="E31" s="6">
        <f>VLOOKUP(A31,'[1]crédits 2018'!$1:$1048576,10,FALSE)</f>
        <v>1945836.4728006052</v>
      </c>
      <c r="F31" s="6">
        <f t="shared" si="0"/>
        <v>389167.29456012108</v>
      </c>
    </row>
    <row r="32" spans="1:6" x14ac:dyDescent="0.25">
      <c r="A32" s="5" t="s">
        <v>8</v>
      </c>
      <c r="B32" s="5" t="s">
        <v>9</v>
      </c>
      <c r="C32" s="5" t="s">
        <v>5</v>
      </c>
      <c r="D32" s="5" t="s">
        <v>99</v>
      </c>
      <c r="E32" s="6">
        <f>VLOOKUP(A32,'[1]crédits 2018'!$1:$1048576,10,FALSE)</f>
        <v>1413729.5470651747</v>
      </c>
      <c r="F32" s="6">
        <f t="shared" si="0"/>
        <v>282745.90941303497</v>
      </c>
    </row>
    <row r="33" spans="1:6" x14ac:dyDescent="0.25">
      <c r="A33" s="5" t="s">
        <v>55</v>
      </c>
      <c r="B33" s="5" t="s">
        <v>56</v>
      </c>
      <c r="C33" s="5" t="s">
        <v>16</v>
      </c>
      <c r="D33" s="5" t="s">
        <v>74</v>
      </c>
      <c r="E33" s="6">
        <f>VLOOKUP(A33,'[1]crédits 2018'!$1:$1048576,10,FALSE)</f>
        <v>1040333.7049719617</v>
      </c>
      <c r="F33" s="6">
        <f t="shared" si="0"/>
        <v>208066.74099439234</v>
      </c>
    </row>
    <row r="34" spans="1:6" x14ac:dyDescent="0.25">
      <c r="A34" s="5" t="s">
        <v>61</v>
      </c>
      <c r="B34" s="5" t="s">
        <v>62</v>
      </c>
      <c r="C34" s="5" t="s">
        <v>5</v>
      </c>
      <c r="D34" s="5" t="s">
        <v>74</v>
      </c>
      <c r="E34" s="6">
        <f>VLOOKUP(A34,'[1]crédits 2018'!$1:$1048576,10,FALSE)</f>
        <v>4471319.4239929058</v>
      </c>
      <c r="F34" s="6">
        <f t="shared" si="0"/>
        <v>894263.88479858125</v>
      </c>
    </row>
    <row r="35" spans="1:6" x14ac:dyDescent="0.25">
      <c r="A35" s="5" t="s">
        <v>25</v>
      </c>
      <c r="B35" s="5" t="s">
        <v>26</v>
      </c>
      <c r="C35" s="5" t="s">
        <v>27</v>
      </c>
      <c r="D35" s="5" t="s">
        <v>102</v>
      </c>
      <c r="E35" s="6">
        <f>VLOOKUP(A35,'[1]crédits 2018'!$1:$1048576,10,FALSE)</f>
        <v>855929.51650861884</v>
      </c>
      <c r="F35" s="6">
        <f t="shared" si="0"/>
        <v>171185.90330172377</v>
      </c>
    </row>
    <row r="36" spans="1:6" x14ac:dyDescent="0.25">
      <c r="A36" s="5" t="s">
        <v>103</v>
      </c>
      <c r="B36" s="5" t="s">
        <v>77</v>
      </c>
      <c r="C36" s="5" t="s">
        <v>16</v>
      </c>
      <c r="D36" s="5" t="s">
        <v>102</v>
      </c>
      <c r="E36" s="6">
        <f>VLOOKUP(A36,'[1]crédits 2018'!$1:$1048576,10,FALSE)</f>
        <v>2709659.3995110472</v>
      </c>
      <c r="F36" s="6">
        <f t="shared" si="0"/>
        <v>541931.8799022095</v>
      </c>
    </row>
    <row r="37" spans="1:6" x14ac:dyDescent="0.25">
      <c r="A37" s="5" t="s">
        <v>31</v>
      </c>
      <c r="B37" s="5" t="s">
        <v>105</v>
      </c>
      <c r="C37" s="5" t="s">
        <v>16</v>
      </c>
      <c r="D37" s="5" t="s">
        <v>102</v>
      </c>
      <c r="E37" s="6">
        <f>VLOOKUP(A37,'[1]crédits 2018'!$1:$1048576,10,FALSE)</f>
        <v>778364.10345256899</v>
      </c>
      <c r="F37" s="6">
        <f t="shared" si="0"/>
        <v>155672.82069051379</v>
      </c>
    </row>
    <row r="38" spans="1:6" x14ac:dyDescent="0.25">
      <c r="A38" s="8" t="s">
        <v>92</v>
      </c>
      <c r="B38" s="5" t="s">
        <v>24</v>
      </c>
      <c r="C38" s="5" t="s">
        <v>5</v>
      </c>
      <c r="D38" s="5" t="s">
        <v>102</v>
      </c>
      <c r="E38" s="6">
        <f>VLOOKUP(A38,'[1]crédits 2018'!$1:$1048576,10,FALSE)</f>
        <v>13641097.546736</v>
      </c>
      <c r="F38" s="6">
        <f t="shared" si="0"/>
        <v>2728219.5093472004</v>
      </c>
    </row>
    <row r="39" spans="1:6" x14ac:dyDescent="0.25">
      <c r="A39" s="5" t="s">
        <v>44</v>
      </c>
      <c r="B39" s="5" t="s">
        <v>82</v>
      </c>
      <c r="C39" s="5" t="s">
        <v>5</v>
      </c>
      <c r="D39" s="5" t="s">
        <v>42</v>
      </c>
      <c r="E39" s="6">
        <f>VLOOKUP(A39,'[1]crédits 2018'!$1:$1048576,10,FALSE)</f>
        <v>1198666.3702207785</v>
      </c>
      <c r="F39" s="6">
        <f t="shared" si="0"/>
        <v>239733.27404415573</v>
      </c>
    </row>
    <row r="40" spans="1:6" x14ac:dyDescent="0.25">
      <c r="A40" s="5" t="s">
        <v>107</v>
      </c>
      <c r="B40" s="5" t="s">
        <v>108</v>
      </c>
      <c r="C40" s="5" t="s">
        <v>109</v>
      </c>
      <c r="D40" s="5" t="s">
        <v>102</v>
      </c>
      <c r="E40" s="6">
        <f>VLOOKUP(A40,'[1]crédits 2018'!$1:$1048576,10,FALSE)</f>
        <v>359015.7382898237</v>
      </c>
      <c r="F40" s="6">
        <f t="shared" si="0"/>
        <v>71803.147657964742</v>
      </c>
    </row>
    <row r="41" spans="1:6" x14ac:dyDescent="0.25">
      <c r="A41" s="5" t="s">
        <v>39</v>
      </c>
      <c r="B41" s="5" t="s">
        <v>83</v>
      </c>
      <c r="C41" s="5" t="s">
        <v>5</v>
      </c>
      <c r="D41" s="5" t="s">
        <v>68</v>
      </c>
      <c r="E41" s="6">
        <f>VLOOKUP(A41,'[1]crédits 2018'!$1:$1048576,10,FALSE)</f>
        <v>1100036.5243616966</v>
      </c>
      <c r="F41" s="6">
        <f t="shared" si="0"/>
        <v>220007.30487233933</v>
      </c>
    </row>
    <row r="42" spans="1:6" x14ac:dyDescent="0.25">
      <c r="A42" s="5" t="s">
        <v>72</v>
      </c>
      <c r="B42" s="5" t="s">
        <v>110</v>
      </c>
      <c r="C42" s="5" t="s">
        <v>5</v>
      </c>
      <c r="D42" s="5" t="s">
        <v>66</v>
      </c>
      <c r="E42" s="6">
        <f>VLOOKUP(A42,'[1]crédits 2018'!$1:$1048576,10,FALSE)</f>
        <v>1071008.6242920454</v>
      </c>
      <c r="F42" s="6">
        <f t="shared" si="0"/>
        <v>214201.72485840908</v>
      </c>
    </row>
    <row r="43" spans="1:6" x14ac:dyDescent="0.25">
      <c r="A43" s="5" t="s">
        <v>10</v>
      </c>
      <c r="B43" s="5" t="s">
        <v>11</v>
      </c>
      <c r="C43" s="5" t="s">
        <v>5</v>
      </c>
      <c r="D43" s="5" t="s">
        <v>66</v>
      </c>
      <c r="E43" s="6">
        <f>VLOOKUP(A43,'[1]crédits 2018'!$1:$1048576,10,FALSE)</f>
        <v>733457.40100980457</v>
      </c>
      <c r="F43" s="6">
        <f t="shared" si="0"/>
        <v>146691.48020196092</v>
      </c>
    </row>
    <row r="44" spans="1:6" x14ac:dyDescent="0.25">
      <c r="A44" s="5" t="s">
        <v>30</v>
      </c>
      <c r="B44" s="5" t="s">
        <v>106</v>
      </c>
      <c r="C44" s="5" t="s">
        <v>27</v>
      </c>
      <c r="D44" s="5" t="s">
        <v>102</v>
      </c>
      <c r="E44" s="6">
        <f>VLOOKUP(A44,'[1]crédits 2018'!$1:$1048576,10,FALSE)</f>
        <v>610694.75474153925</v>
      </c>
      <c r="F44" s="6">
        <f t="shared" si="0"/>
        <v>122138.95094830786</v>
      </c>
    </row>
    <row r="45" spans="1:6" x14ac:dyDescent="0.25">
      <c r="A45" s="5" t="s">
        <v>29</v>
      </c>
      <c r="B45" s="5" t="s">
        <v>104</v>
      </c>
      <c r="C45" s="5" t="s">
        <v>16</v>
      </c>
      <c r="D45" s="5" t="s">
        <v>102</v>
      </c>
      <c r="E45" s="6">
        <f>VLOOKUP(A45,'[1]crédits 2018'!$1:$1048576,10,FALSE)</f>
        <v>2029483.4781218877</v>
      </c>
      <c r="F45" s="6">
        <f t="shared" si="0"/>
        <v>405896.69562437758</v>
      </c>
    </row>
    <row r="46" spans="1:6" x14ac:dyDescent="0.25">
      <c r="A46" s="5" t="s">
        <v>63</v>
      </c>
      <c r="B46" s="5" t="s">
        <v>116</v>
      </c>
      <c r="C46" s="5" t="s">
        <v>5</v>
      </c>
      <c r="D46" s="5" t="s">
        <v>69</v>
      </c>
      <c r="E46" s="6">
        <f>VLOOKUP(A46,'[1]crédits 2018'!$1:$1048576,10,FALSE)</f>
        <v>381000</v>
      </c>
      <c r="F46" s="6">
        <f t="shared" si="0"/>
        <v>76200</v>
      </c>
    </row>
    <row r="47" spans="1:6" x14ac:dyDescent="0.25">
      <c r="A47" s="5" t="s">
        <v>65</v>
      </c>
      <c r="B47" s="5" t="s">
        <v>117</v>
      </c>
      <c r="C47" s="5" t="s">
        <v>5</v>
      </c>
      <c r="D47" s="5" t="s">
        <v>71</v>
      </c>
      <c r="E47" s="6">
        <f>VLOOKUP(A47,'[1]crédits 2018'!$1:$1048576,10,FALSE)</f>
        <v>381000</v>
      </c>
      <c r="F47" s="6">
        <f t="shared" si="0"/>
        <v>76200</v>
      </c>
    </row>
    <row r="48" spans="1:6" x14ac:dyDescent="0.25">
      <c r="A48" s="5" t="s">
        <v>64</v>
      </c>
      <c r="B48" s="5" t="s">
        <v>118</v>
      </c>
      <c r="C48" s="5" t="s">
        <v>5</v>
      </c>
      <c r="D48" s="5" t="s">
        <v>70</v>
      </c>
      <c r="E48" s="6">
        <f>VLOOKUP(A48,'[1]crédits 2018'!$1:$1048576,10,FALSE)</f>
        <v>393000</v>
      </c>
      <c r="F48" s="6">
        <f t="shared" si="0"/>
        <v>78600</v>
      </c>
    </row>
    <row r="49" spans="5:6" x14ac:dyDescent="0.25">
      <c r="E49" s="9">
        <f>SUM(E2:E48)</f>
        <v>70887809.044500291</v>
      </c>
      <c r="F49" s="9">
        <f>SUM(F2:F48)</f>
        <v>14177561.808900058</v>
      </c>
    </row>
  </sheetData>
  <autoFilter ref="A1:F1">
    <sortState ref="A2:F49">
      <sortCondition ref="A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Scores-DRCI</vt:lpstr>
      <vt:lpstr>Montants-DRCI</vt:lpstr>
      <vt:lpstr>Dotations-2018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2018-05-11T13:35:19Z</dcterms:created>
  <dcterms:modified xsi:type="dcterms:W3CDTF">2018-05-11T16:44:28Z</dcterms:modified>
</cp:coreProperties>
</file>